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76" windowWidth="19440" windowHeight="11265" activeTab="0"/>
  </bookViews>
  <sheets>
    <sheet name="2015 Proj. from 1st 6 Mos. 2014" sheetId="1" r:id="rId1"/>
  </sheets>
  <definedNames>
    <definedName name="_xlnm.Print_Area" localSheetId="0">'2015 Proj. from 1st 6 Mos. 2014'!$A$1:$L$129</definedName>
  </definedNames>
  <calcPr fullCalcOnLoad="1"/>
</workbook>
</file>

<file path=xl/sharedStrings.xml><?xml version="1.0" encoding="utf-8"?>
<sst xmlns="http://schemas.openxmlformats.org/spreadsheetml/2006/main" count="226" uniqueCount="140">
  <si>
    <t>Special Tx Procedure</t>
  </si>
  <si>
    <t>Radiation tx Management, 1-2 fractions</t>
  </si>
  <si>
    <t>Radiation tx Management, x5</t>
  </si>
  <si>
    <t>IMRT Tx Delivery</t>
  </si>
  <si>
    <t>Port verification films</t>
  </si>
  <si>
    <t>Complex RT (20+ MeV)</t>
  </si>
  <si>
    <t>Complex RT (11-19MeV)</t>
  </si>
  <si>
    <t>Complex RT (6-10 MeV)</t>
  </si>
  <si>
    <t>Intermediate RT (6-10 MeV)</t>
  </si>
  <si>
    <t>Simple RT (11-19 MeV)</t>
  </si>
  <si>
    <t>Simple RT (6-10 MeV)</t>
  </si>
  <si>
    <t>Special Physics Consult</t>
  </si>
  <si>
    <t>Continuing Medical Physics</t>
  </si>
  <si>
    <t>Field Blocking-Complex</t>
  </si>
  <si>
    <t>Field Blocking-Intermediate</t>
  </si>
  <si>
    <t>Field Blocking-Simple</t>
  </si>
  <si>
    <t>TLD/Microdosimetry</t>
  </si>
  <si>
    <t>Computer Brachytherapy-Complex</t>
  </si>
  <si>
    <t>Special Beam Plan</t>
  </si>
  <si>
    <t>Computer Plan-Complex</t>
  </si>
  <si>
    <t>Computer Plan-Simple</t>
  </si>
  <si>
    <t>IMRT Planning</t>
  </si>
  <si>
    <t>Dosimetry</t>
  </si>
  <si>
    <t>3-D Virtual Simulation</t>
  </si>
  <si>
    <t>Simulation-Complex</t>
  </si>
  <si>
    <t>Simulation-Intermediate</t>
  </si>
  <si>
    <t>Simulation-Simple</t>
  </si>
  <si>
    <t>Clinical Tx Plan-Complex</t>
  </si>
  <si>
    <t>Clinical Tx Plan-Intermediate</t>
  </si>
  <si>
    <t>Clinical Tx Plan-Simple</t>
  </si>
  <si>
    <t>BAT Technical Component</t>
  </si>
  <si>
    <t>Medicare</t>
  </si>
  <si>
    <t>Units</t>
  </si>
  <si>
    <t>CPT Code</t>
  </si>
  <si>
    <t>CPT Code Description</t>
  </si>
  <si>
    <t>TC</t>
  </si>
  <si>
    <t>Total</t>
  </si>
  <si>
    <t xml:space="preserve">Non-Facility </t>
  </si>
  <si>
    <t>in RVUs</t>
  </si>
  <si>
    <t>Medicare $</t>
  </si>
  <si>
    <t>C.F. &amp; RVUs</t>
  </si>
  <si>
    <t>Difference</t>
  </si>
  <si>
    <t>in $$$</t>
  </si>
  <si>
    <t>Totals</t>
  </si>
  <si>
    <t xml:space="preserve">Stereoscopic x-ray guidance </t>
  </si>
  <si>
    <t>Simulation-Complex (prof. only)</t>
  </si>
  <si>
    <t>Field Blocking-Simple (prof. only)</t>
  </si>
  <si>
    <t>Special Tx Procedure (prof only)</t>
  </si>
  <si>
    <t>Handling, radioactive element (prof only)</t>
  </si>
  <si>
    <t>Simulation-Simple (prof. only)</t>
  </si>
  <si>
    <t>3-D Virtual Simulation (prof. only)</t>
  </si>
  <si>
    <t>Dosimetry (prof. only)</t>
  </si>
  <si>
    <t>Computer Plan-Simple (prof. only)</t>
  </si>
  <si>
    <t>Computer Plan-Intermed.</t>
  </si>
  <si>
    <t>Field Blocking-Complex (prof. only)</t>
  </si>
  <si>
    <t xml:space="preserve"># Change </t>
  </si>
  <si>
    <t xml:space="preserve">% Change </t>
  </si>
  <si>
    <t>HDR brachytx, 1 channel</t>
  </si>
  <si>
    <t>HDR brachytx, 2-12 channels</t>
  </si>
  <si>
    <t>HDR brachytx, &gt;12 channels</t>
  </si>
  <si>
    <t>Simulation-Intermed. (prof. only)</t>
  </si>
  <si>
    <t xml:space="preserve">Handling, radioactive element </t>
  </si>
  <si>
    <t>Brachytx isodose calc simp</t>
  </si>
  <si>
    <t>Brachytx isodose calc interm</t>
  </si>
  <si>
    <t>Stereotactic radiation trmt</t>
  </si>
  <si>
    <t>SBRT Management</t>
  </si>
  <si>
    <t>Hyperthermia treatment</t>
  </si>
  <si>
    <t>Infuse radioactive materials</t>
  </si>
  <si>
    <t>Apply intrcav radiation-simple</t>
  </si>
  <si>
    <t>Apply intrcav radiation- intermed.</t>
  </si>
  <si>
    <t>Apply intrcav radiation- complx</t>
  </si>
  <si>
    <t>Apply interstit radiation-simple</t>
  </si>
  <si>
    <t>Apply interstit radiation- intermed.</t>
  </si>
  <si>
    <t>Apply interstit radiation- complx</t>
  </si>
  <si>
    <t>Apply surface radiation</t>
  </si>
  <si>
    <t>Intermediate RT (611-19 MeV)</t>
  </si>
  <si>
    <t>MLC Devices for IMRT</t>
  </si>
  <si>
    <t>Diagnostic laryngoscopy</t>
  </si>
  <si>
    <t>Placement interstitial devices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</si>
  <si>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</si>
  <si>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</si>
  <si>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</si>
  <si>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</si>
  <si>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</si>
  <si>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</si>
  <si>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</si>
  <si>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</si>
  <si>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</si>
  <si>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Simulation-Simple (tech. only)</t>
  </si>
  <si>
    <t>Simulation-Complex (tech. only)</t>
  </si>
  <si>
    <t>Dosimetry (tech. only)</t>
  </si>
  <si>
    <t>Prostate Volume Study (prof. only)</t>
  </si>
  <si>
    <t>Echo guide for biopsy (prof. only)</t>
  </si>
  <si>
    <t>Echo guide for biopsy (tech. only)</t>
  </si>
  <si>
    <t>BAT Technical Component (prof. only)</t>
  </si>
  <si>
    <t>BAT Technical Component (tech. only)</t>
  </si>
  <si>
    <t>CT Guidance for Plcmnt RT fields (tech.)</t>
  </si>
  <si>
    <t>Computer Plan-Complex (prof. only)</t>
  </si>
  <si>
    <t>Computer Plan-Complex (tech.only)</t>
  </si>
  <si>
    <t>TLD/Microdosimetry (prof. only)</t>
  </si>
  <si>
    <t>TLD/Microdosimetry (tech. only)</t>
  </si>
  <si>
    <t>Field Blocking-Complex (tech. only)</t>
  </si>
  <si>
    <t>Stereoscopic x-ray guidance (tech. only)</t>
  </si>
  <si>
    <t>SBRT, Linear Based</t>
  </si>
  <si>
    <t>SBRT Delivery</t>
  </si>
  <si>
    <t>Apply interstit radiation- complx (prof. only)</t>
  </si>
  <si>
    <t>External Radiation Dosimetry</t>
  </si>
  <si>
    <t>in %</t>
  </si>
  <si>
    <t>NOTE: changes above relate ONLY to Medicare payments</t>
  </si>
  <si>
    <t>77301-26</t>
  </si>
  <si>
    <t>IMRT Planning (prof. only)</t>
  </si>
  <si>
    <t>MLC Devices for IMRT (prof.only)</t>
  </si>
  <si>
    <t>77338-26</t>
  </si>
  <si>
    <t>CY 2014</t>
  </si>
  <si>
    <t>w/2014</t>
  </si>
  <si>
    <t>Nuclear rx iv admin</t>
  </si>
  <si>
    <t>Annualized</t>
  </si>
  <si>
    <t>3-D Virtual Simulation (tech. only)</t>
  </si>
  <si>
    <t>77295-TC</t>
  </si>
  <si>
    <t>Computer Plan-Simple (tech. only)</t>
  </si>
  <si>
    <t>Less: 2% Sequestration</t>
  </si>
  <si>
    <t>$ Diff*</t>
  </si>
  <si>
    <t>% Diff*</t>
  </si>
  <si>
    <t>CY 2015</t>
  </si>
  <si>
    <t>2015:14</t>
  </si>
  <si>
    <t>2014*</t>
  </si>
  <si>
    <t>w/2015</t>
  </si>
  <si>
    <t>Adj. $ Diff</t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</si>
  <si>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through existing legislation, sequestration continues through 2023</t>
    </r>
  </si>
  <si>
    <t xml:space="preserve"> * Column H contains Mcre and MA chargeable units for first six months CY 2014</t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</si>
  <si>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Medicare no longer pays for the E&amp;M consult codes</t>
    </r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</si>
  <si>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Neither 2014 nor 2015 RVUs above are adjusted for state/regional GPCIs</t>
    </r>
  </si>
  <si>
    <r>
      <rPr>
        <u val="single"/>
        <sz val="11"/>
        <color indexed="10"/>
        <rFont val="Arial Narrow"/>
        <family val="2"/>
      </rPr>
      <t>Note</t>
    </r>
    <r>
      <rPr>
        <sz val="11"/>
        <color indexed="10"/>
        <rFont val="Arial Narrow"/>
        <family val="2"/>
      </rPr>
      <t>: values in red indicate decreased RVUs and/or payments for 2015</t>
    </r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</si>
  <si>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assumes consistent year-over-year CPT volume</t>
    </r>
  </si>
  <si>
    <r>
      <rPr>
        <u val="single"/>
        <sz val="11"/>
        <color indexed="8"/>
        <rFont val="Arial Narrow"/>
        <family val="2"/>
      </rPr>
      <t>Sources</t>
    </r>
    <r>
      <rPr>
        <sz val="11"/>
        <color indexed="8"/>
        <rFont val="Arial Narrow"/>
        <family val="2"/>
      </rPr>
      <t>:  CMS-1612-P; CMS-1600--FC (2014)</t>
    </r>
  </si>
  <si>
    <r>
      <rPr>
        <u val="single"/>
        <sz val="11"/>
        <color indexed="10"/>
        <rFont val="Arial Narrow"/>
        <family val="2"/>
      </rPr>
      <t>Note</t>
    </r>
    <r>
      <rPr>
        <sz val="11"/>
        <color indexed="10"/>
        <rFont val="Arial Narrow"/>
        <family val="2"/>
      </rPr>
      <t>: RVU changes &gt;20% are bolded in Col. G, payment changes &gt;20% are bolded in Col. L</t>
    </r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</si>
  <si>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the C.F. in column J is $35.8228 for the first three months, then $35.7997 for the balance of CY 2015</t>
    </r>
  </si>
  <si>
    <t>CY 2014-15 Part B FSC RVUs SATRO</t>
  </si>
  <si>
    <t xml:space="preserve">cv </t>
  </si>
  <si>
    <r>
      <t>Spreadsheet created for SATRO</t>
    </r>
    <r>
      <rPr>
        <sz val="10"/>
        <rFont val="Calibri"/>
        <family val="2"/>
      </rPr>
      <t>©</t>
    </r>
    <r>
      <rPr>
        <sz val="10"/>
        <rFont val="Arial Narrow"/>
        <family val="2"/>
      </rPr>
      <t xml:space="preserve"> by Paul Williams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</si>
</sst>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8"/>
      <name val="Arial Narrow"/>
      <family val="2"/>
    </font>
    <font>
      <u val="single"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Calibri"/>
      <family val="2"/>
    </font>
    <font>
      <u val="doubleAccounting"/>
      <sz val="11"/>
      <color indexed="10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Calibri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</font>
    <font>
      <u val="doubleAccounting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6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0" fontId="67" fillId="0" borderId="10" xfId="0" applyFont="1" applyBorder="1" applyAlignment="1" applyProtection="1">
      <alignment horizontal="center"/>
      <protection locked="0"/>
    </xf>
    <xf numFmtId="0" fontId="68" fillId="0" borderId="0" xfId="0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6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68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10" xfId="57" applyNumberFormat="1" applyFont="1" applyBorder="1" applyAlignment="1" applyProtection="1" quotePrefix="1">
      <alignment horizontal="center"/>
      <protection locked="0"/>
    </xf>
    <xf numFmtId="0" fontId="69" fillId="0" borderId="10" xfId="0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 quotePrefix="1">
      <alignment horizontal="center"/>
      <protection locked="0"/>
    </xf>
    <xf numFmtId="10" fontId="67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2" borderId="0" xfId="0" applyFill="1" applyAlignment="1" applyProtection="1" quotePrefix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10" xfId="57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3" fontId="65" fillId="0" borderId="10" xfId="0" applyNumberFormat="1" applyFont="1" applyFill="1" applyBorder="1" applyAlignment="1" applyProtection="1">
      <alignment/>
      <protection locked="0"/>
    </xf>
    <xf numFmtId="0" fontId="70" fillId="0" borderId="10" xfId="0" applyFont="1" applyFill="1" applyBorder="1" applyAlignment="1" applyProtection="1">
      <alignment/>
      <protection locked="0"/>
    </xf>
    <xf numFmtId="164" fontId="40" fillId="0" borderId="0" xfId="0" applyNumberFormat="1" applyFont="1" applyFill="1" applyBorder="1" applyAlignment="1" applyProtection="1">
      <alignment/>
      <protection locked="0"/>
    </xf>
    <xf numFmtId="2" fontId="66" fillId="0" borderId="10" xfId="0" applyNumberFormat="1" applyFont="1" applyBorder="1" applyAlignment="1" applyProtection="1">
      <alignment horizontal="center"/>
      <protection locked="0"/>
    </xf>
    <xf numFmtId="2" fontId="67" fillId="0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10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49" fontId="1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8" fillId="0" borderId="0" xfId="57" applyNumberFormat="1" applyFont="1" applyFill="1" applyBorder="1" applyAlignment="1" applyProtection="1" quotePrefix="1">
      <alignment horizontal="center"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 quotePrefix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57" applyNumberFormat="1" applyFont="1" applyFill="1" applyBorder="1" applyAlignment="1" applyProtection="1">
      <alignment/>
      <protection locked="0"/>
    </xf>
    <xf numFmtId="0" fontId="70" fillId="0" borderId="1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 quotePrefix="1">
      <alignment horizontal="center"/>
      <protection locked="0"/>
    </xf>
    <xf numFmtId="0" fontId="71" fillId="0" borderId="0" xfId="0" applyFont="1" applyFill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 locked="0"/>
    </xf>
    <xf numFmtId="0" fontId="6" fillId="0" borderId="0" xfId="57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6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0" fontId="3" fillId="0" borderId="10" xfId="0" applyNumberFormat="1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>
      <alignment horizontal="center"/>
    </xf>
    <xf numFmtId="0" fontId="15" fillId="0" borderId="0" xfId="0" applyFont="1" applyFill="1" applyAlignment="1" applyProtection="1">
      <alignment/>
      <protection/>
    </xf>
    <xf numFmtId="2" fontId="66" fillId="0" borderId="10" xfId="0" applyNumberFormat="1" applyFont="1" applyFill="1" applyBorder="1" applyAlignment="1">
      <alignment horizontal="center"/>
    </xf>
    <xf numFmtId="10" fontId="73" fillId="0" borderId="10" xfId="0" applyNumberFormat="1" applyFont="1" applyFill="1" applyBorder="1" applyAlignment="1" applyProtection="1">
      <alignment horizontal="center"/>
      <protection locked="0"/>
    </xf>
    <xf numFmtId="2" fontId="66" fillId="0" borderId="10" xfId="0" applyNumberFormat="1" applyFont="1" applyBorder="1" applyAlignment="1">
      <alignment horizontal="center"/>
    </xf>
    <xf numFmtId="10" fontId="65" fillId="0" borderId="10" xfId="0" applyNumberFormat="1" applyFont="1" applyBorder="1" applyAlignment="1" applyProtection="1">
      <alignment/>
      <protection locked="0"/>
    </xf>
    <xf numFmtId="10" fontId="74" fillId="0" borderId="10" xfId="0" applyNumberFormat="1" applyFont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0" fillId="4" borderId="10" xfId="0" applyNumberFormat="1" applyFont="1" applyFill="1" applyBorder="1" applyAlignment="1" applyProtection="1">
      <alignment horizontal="center"/>
      <protection locked="0"/>
    </xf>
    <xf numFmtId="164" fontId="65" fillId="0" borderId="10" xfId="0" applyNumberFormat="1" applyFont="1" applyFill="1" applyBorder="1" applyAlignment="1" applyProtection="1">
      <alignment/>
      <protection locked="0"/>
    </xf>
    <xf numFmtId="164" fontId="65" fillId="0" borderId="0" xfId="0" applyNumberFormat="1" applyFont="1" applyFill="1" applyBorder="1" applyAlignment="1" applyProtection="1">
      <alignment/>
      <protection locked="0"/>
    </xf>
    <xf numFmtId="165" fontId="6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2" fontId="75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46" fillId="0" borderId="0" xfId="0" applyNumberFormat="1" applyFont="1" applyFill="1" applyBorder="1" applyAlignment="1" applyProtection="1">
      <alignment/>
      <protection locked="0"/>
    </xf>
    <xf numFmtId="164" fontId="65" fillId="0" borderId="10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98">
      <selection activeCell="I128" sqref="I128"/>
    </sheetView>
  </sheetViews>
  <sheetFormatPr defaultColWidth="9.140625" defaultRowHeight="15"/>
  <cols>
    <col min="1" max="1" width="8.28125" style="0" customWidth="1"/>
    <col min="2" max="2" width="4.421875" style="0" customWidth="1"/>
    <col min="3" max="3" width="33.8515625" style="0" customWidth="1"/>
    <col min="4" max="6" width="9.8515625" style="0" customWidth="1"/>
    <col min="7" max="7" width="8.8515625" style="0" customWidth="1"/>
    <col min="8" max="8" width="9.57421875" style="0" customWidth="1"/>
    <col min="9" max="10" width="10.8515625" style="0" customWidth="1"/>
    <col min="11" max="11" width="11.57421875" style="0" customWidth="1"/>
    <col min="12" max="12" width="10.8515625" style="0" customWidth="1"/>
  </cols>
  <sheetData>
    <row r="1" spans="1:12" ht="15">
      <c r="A1" s="14"/>
      <c r="B1" s="14"/>
      <c r="C1" s="15"/>
      <c r="D1" s="16" t="s">
        <v>113</v>
      </c>
      <c r="E1" s="78" t="s">
        <v>123</v>
      </c>
      <c r="F1" s="42" t="s">
        <v>124</v>
      </c>
      <c r="G1" s="42" t="s">
        <v>124</v>
      </c>
      <c r="H1" s="54" t="s">
        <v>125</v>
      </c>
      <c r="I1" s="16" t="s">
        <v>39</v>
      </c>
      <c r="J1" s="78" t="s">
        <v>39</v>
      </c>
      <c r="K1" s="42" t="s">
        <v>124</v>
      </c>
      <c r="L1" s="42" t="s">
        <v>124</v>
      </c>
    </row>
    <row r="2" spans="1:12" ht="15">
      <c r="A2" s="14"/>
      <c r="B2" s="14"/>
      <c r="C2" s="14"/>
      <c r="D2" s="16" t="s">
        <v>37</v>
      </c>
      <c r="E2" s="78" t="s">
        <v>37</v>
      </c>
      <c r="F2" s="78" t="s">
        <v>55</v>
      </c>
      <c r="G2" s="78" t="s">
        <v>56</v>
      </c>
      <c r="H2" s="40" t="s">
        <v>31</v>
      </c>
      <c r="I2" s="17" t="s">
        <v>114</v>
      </c>
      <c r="J2" s="80" t="s">
        <v>126</v>
      </c>
      <c r="K2" s="78" t="s">
        <v>41</v>
      </c>
      <c r="L2" s="78" t="s">
        <v>41</v>
      </c>
    </row>
    <row r="3" spans="1:12" ht="15">
      <c r="A3" s="18" t="s">
        <v>33</v>
      </c>
      <c r="B3" s="18"/>
      <c r="C3" s="19" t="s">
        <v>34</v>
      </c>
      <c r="D3" s="20" t="s">
        <v>36</v>
      </c>
      <c r="E3" s="79" t="s">
        <v>36</v>
      </c>
      <c r="F3" s="79" t="s">
        <v>38</v>
      </c>
      <c r="G3" s="79" t="s">
        <v>38</v>
      </c>
      <c r="H3" s="20" t="s">
        <v>32</v>
      </c>
      <c r="I3" s="20" t="s">
        <v>40</v>
      </c>
      <c r="J3" s="79" t="s">
        <v>40</v>
      </c>
      <c r="K3" s="79" t="s">
        <v>42</v>
      </c>
      <c r="L3" s="79" t="s">
        <v>107</v>
      </c>
    </row>
    <row r="4" spans="1:12" ht="15">
      <c r="A4" s="3">
        <v>31575</v>
      </c>
      <c r="B4" s="30"/>
      <c r="C4" s="31" t="s">
        <v>77</v>
      </c>
      <c r="D4" s="51">
        <v>3.24</v>
      </c>
      <c r="E4" s="93">
        <v>3.25</v>
      </c>
      <c r="F4" s="91">
        <f>E4-D4</f>
        <v>0.009999999999999787</v>
      </c>
      <c r="G4" s="92">
        <f>F4/D4</f>
        <v>0.0030864197530863537</v>
      </c>
      <c r="H4" s="101"/>
      <c r="I4" s="5">
        <f>35.8228*D4*H4</f>
        <v>0</v>
      </c>
      <c r="J4" s="6">
        <f>((35.8228*0.25)+(35.7997*0.75))*E4*H4</f>
        <v>0</v>
      </c>
      <c r="K4" s="63">
        <f>J4-I4</f>
        <v>0</v>
      </c>
      <c r="L4" s="56" t="e">
        <f>K4/I4</f>
        <v>#DIV/0!</v>
      </c>
    </row>
    <row r="5" spans="1:12" ht="15">
      <c r="A5" s="3">
        <v>55876</v>
      </c>
      <c r="B5" s="30"/>
      <c r="C5" s="31" t="s">
        <v>78</v>
      </c>
      <c r="D5" s="51">
        <v>3.79</v>
      </c>
      <c r="E5" s="93">
        <v>3.86</v>
      </c>
      <c r="F5" s="91">
        <f aca="true" t="shared" si="0" ref="F5:F48">E5-D5</f>
        <v>0.06999999999999984</v>
      </c>
      <c r="G5" s="92">
        <f aca="true" t="shared" si="1" ref="G5:G48">F5/D5</f>
        <v>0.01846965699208439</v>
      </c>
      <c r="H5" s="101"/>
      <c r="I5" s="11">
        <f aca="true" t="shared" si="2" ref="I5:I47">35.8228*D5*H5</f>
        <v>0</v>
      </c>
      <c r="J5" s="7">
        <f aca="true" t="shared" si="3" ref="J5:J43">((35.8228*0.25)+(35.7997*0.75))*E5*H5</f>
        <v>0</v>
      </c>
      <c r="K5" s="8">
        <f aca="true" t="shared" si="4" ref="K5:K48">+J5-I5</f>
        <v>0</v>
      </c>
      <c r="L5" s="56" t="e">
        <f aca="true" t="shared" si="5" ref="L5:L47">K5/I5</f>
        <v>#DIV/0!</v>
      </c>
    </row>
    <row r="6" spans="1:12" ht="16.5">
      <c r="A6" s="3">
        <v>76873</v>
      </c>
      <c r="B6" s="3">
        <v>26</v>
      </c>
      <c r="C6" s="4" t="s">
        <v>91</v>
      </c>
      <c r="D6" s="51">
        <v>2.22</v>
      </c>
      <c r="E6" s="93">
        <v>2.21</v>
      </c>
      <c r="F6" s="52">
        <f t="shared" si="0"/>
        <v>-0.010000000000000231</v>
      </c>
      <c r="G6" s="37">
        <f t="shared" si="1"/>
        <v>-0.0045045045045046085</v>
      </c>
      <c r="H6" s="101"/>
      <c r="I6" s="11">
        <f t="shared" si="2"/>
        <v>0</v>
      </c>
      <c r="J6" s="7">
        <f t="shared" si="3"/>
        <v>0</v>
      </c>
      <c r="K6" s="48">
        <f t="shared" si="4"/>
        <v>0</v>
      </c>
      <c r="L6" s="98" t="e">
        <f t="shared" si="5"/>
        <v>#DIV/0!</v>
      </c>
    </row>
    <row r="7" spans="1:12" ht="16.5">
      <c r="A7" s="3">
        <v>76942</v>
      </c>
      <c r="B7" s="3">
        <v>26</v>
      </c>
      <c r="C7" s="4" t="s">
        <v>92</v>
      </c>
      <c r="D7" s="51">
        <v>0.95</v>
      </c>
      <c r="E7" s="93">
        <v>0.97</v>
      </c>
      <c r="F7" s="91">
        <f t="shared" si="0"/>
        <v>0.020000000000000018</v>
      </c>
      <c r="G7" s="92">
        <f t="shared" si="1"/>
        <v>0.02105263157894739</v>
      </c>
      <c r="H7" s="101"/>
      <c r="I7" s="11">
        <f t="shared" si="2"/>
        <v>0</v>
      </c>
      <c r="J7" s="7">
        <f t="shared" si="3"/>
        <v>0</v>
      </c>
      <c r="K7" s="8">
        <f t="shared" si="4"/>
        <v>0</v>
      </c>
      <c r="L7" s="56" t="e">
        <f t="shared" si="5"/>
        <v>#DIV/0!</v>
      </c>
    </row>
    <row r="8" spans="1:12" ht="16.5">
      <c r="A8" s="9">
        <v>76942</v>
      </c>
      <c r="B8" s="3" t="s">
        <v>35</v>
      </c>
      <c r="C8" s="74" t="s">
        <v>93</v>
      </c>
      <c r="D8" s="51">
        <v>1.12</v>
      </c>
      <c r="E8" s="93">
        <v>0.74</v>
      </c>
      <c r="F8" s="52">
        <f t="shared" si="0"/>
        <v>-0.3800000000000001</v>
      </c>
      <c r="G8" s="96">
        <f t="shared" si="1"/>
        <v>-0.33928571428571436</v>
      </c>
      <c r="H8" s="101"/>
      <c r="I8" s="11">
        <f t="shared" si="2"/>
        <v>0</v>
      </c>
      <c r="J8" s="7">
        <f t="shared" si="3"/>
        <v>0</v>
      </c>
      <c r="K8" s="48">
        <f t="shared" si="4"/>
        <v>0</v>
      </c>
      <c r="L8" s="98" t="e">
        <f t="shared" si="5"/>
        <v>#DIV/0!</v>
      </c>
    </row>
    <row r="9" spans="1:12" ht="16.5">
      <c r="A9" s="3">
        <v>76950</v>
      </c>
      <c r="B9" s="3"/>
      <c r="C9" s="4" t="s">
        <v>30</v>
      </c>
      <c r="D9" s="51">
        <v>1.44</v>
      </c>
      <c r="E9" s="93">
        <v>1.48</v>
      </c>
      <c r="F9" s="91">
        <f t="shared" si="0"/>
        <v>0.040000000000000036</v>
      </c>
      <c r="G9" s="92">
        <f t="shared" si="1"/>
        <v>0.027777777777777804</v>
      </c>
      <c r="H9" s="101"/>
      <c r="I9" s="11">
        <f t="shared" si="2"/>
        <v>0</v>
      </c>
      <c r="J9" s="7">
        <f t="shared" si="3"/>
        <v>0</v>
      </c>
      <c r="K9" s="8">
        <f t="shared" si="4"/>
        <v>0</v>
      </c>
      <c r="L9" s="56" t="e">
        <f t="shared" si="5"/>
        <v>#DIV/0!</v>
      </c>
    </row>
    <row r="10" spans="1:12" ht="16.5">
      <c r="A10" s="3">
        <v>76950</v>
      </c>
      <c r="B10" s="3">
        <v>26</v>
      </c>
      <c r="C10" s="4" t="s">
        <v>94</v>
      </c>
      <c r="D10" s="51">
        <v>0.84</v>
      </c>
      <c r="E10" s="93">
        <v>0.86</v>
      </c>
      <c r="F10" s="91">
        <f t="shared" si="0"/>
        <v>0.020000000000000018</v>
      </c>
      <c r="G10" s="92">
        <f t="shared" si="1"/>
        <v>0.023809523809523832</v>
      </c>
      <c r="H10" s="101"/>
      <c r="I10" s="11">
        <f t="shared" si="2"/>
        <v>0</v>
      </c>
      <c r="J10" s="7">
        <f t="shared" si="3"/>
        <v>0</v>
      </c>
      <c r="K10" s="8">
        <f t="shared" si="4"/>
        <v>0</v>
      </c>
      <c r="L10" s="56" t="e">
        <f t="shared" si="5"/>
        <v>#DIV/0!</v>
      </c>
    </row>
    <row r="11" spans="1:12" ht="16.5">
      <c r="A11" s="3">
        <v>76950</v>
      </c>
      <c r="B11" s="3" t="s">
        <v>35</v>
      </c>
      <c r="C11" s="4" t="s">
        <v>95</v>
      </c>
      <c r="D11" s="51">
        <v>0.6</v>
      </c>
      <c r="E11" s="93">
        <v>0.62</v>
      </c>
      <c r="F11" s="91">
        <f t="shared" si="0"/>
        <v>0.020000000000000018</v>
      </c>
      <c r="G11" s="92">
        <f t="shared" si="1"/>
        <v>0.03333333333333337</v>
      </c>
      <c r="H11" s="101"/>
      <c r="I11" s="11">
        <f t="shared" si="2"/>
        <v>0</v>
      </c>
      <c r="J11" s="7">
        <f t="shared" si="3"/>
        <v>0</v>
      </c>
      <c r="K11" s="8">
        <f t="shared" si="4"/>
        <v>0</v>
      </c>
      <c r="L11" s="56" t="e">
        <f t="shared" si="5"/>
        <v>#DIV/0!</v>
      </c>
    </row>
    <row r="12" spans="1:12" ht="16.5">
      <c r="A12" s="3">
        <v>77014</v>
      </c>
      <c r="B12" s="3" t="s">
        <v>35</v>
      </c>
      <c r="C12" s="13" t="s">
        <v>96</v>
      </c>
      <c r="D12" s="51">
        <v>2.23</v>
      </c>
      <c r="E12" s="93">
        <v>2.08</v>
      </c>
      <c r="F12" s="52">
        <f t="shared" si="0"/>
        <v>-0.1499999999999999</v>
      </c>
      <c r="G12" s="37">
        <f t="shared" si="1"/>
        <v>-0.06726457399103135</v>
      </c>
      <c r="H12" s="101"/>
      <c r="I12" s="11">
        <f t="shared" si="2"/>
        <v>0</v>
      </c>
      <c r="J12" s="7">
        <f>((35.8228*0.25)+(35.7997*0.75))*E12*H12</f>
        <v>0</v>
      </c>
      <c r="K12" s="48">
        <f t="shared" si="4"/>
        <v>0</v>
      </c>
      <c r="L12" s="98" t="e">
        <f t="shared" si="5"/>
        <v>#DIV/0!</v>
      </c>
    </row>
    <row r="13" spans="1:12" ht="16.5">
      <c r="A13" s="3">
        <v>77261</v>
      </c>
      <c r="B13" s="3"/>
      <c r="C13" s="13" t="s">
        <v>29</v>
      </c>
      <c r="D13" s="51">
        <v>2.1</v>
      </c>
      <c r="E13" s="93">
        <v>2.14</v>
      </c>
      <c r="F13" s="91">
        <f t="shared" si="0"/>
        <v>0.040000000000000036</v>
      </c>
      <c r="G13" s="92">
        <f t="shared" si="1"/>
        <v>0.019047619047619063</v>
      </c>
      <c r="H13" s="101"/>
      <c r="I13" s="11">
        <f t="shared" si="2"/>
        <v>0</v>
      </c>
      <c r="J13" s="7">
        <f t="shared" si="3"/>
        <v>0</v>
      </c>
      <c r="K13" s="8">
        <f t="shared" si="4"/>
        <v>0</v>
      </c>
      <c r="L13" s="56" t="e">
        <f t="shared" si="5"/>
        <v>#DIV/0!</v>
      </c>
    </row>
    <row r="14" spans="1:12" ht="16.5">
      <c r="A14" s="3">
        <v>77262</v>
      </c>
      <c r="B14" s="3"/>
      <c r="C14" s="13" t="s">
        <v>28</v>
      </c>
      <c r="D14" s="51">
        <v>3.15</v>
      </c>
      <c r="E14" s="93">
        <v>3.19</v>
      </c>
      <c r="F14" s="91">
        <f t="shared" si="0"/>
        <v>0.040000000000000036</v>
      </c>
      <c r="G14" s="92">
        <f t="shared" si="1"/>
        <v>0.01269841269841271</v>
      </c>
      <c r="H14" s="101"/>
      <c r="I14" s="11">
        <f t="shared" si="2"/>
        <v>0</v>
      </c>
      <c r="J14" s="7">
        <f t="shared" si="3"/>
        <v>0</v>
      </c>
      <c r="K14" s="8">
        <f t="shared" si="4"/>
        <v>0</v>
      </c>
      <c r="L14" s="56" t="e">
        <f t="shared" si="5"/>
        <v>#DIV/0!</v>
      </c>
    </row>
    <row r="15" spans="1:12" ht="16.5">
      <c r="A15" s="3">
        <v>77263</v>
      </c>
      <c r="B15" s="3"/>
      <c r="C15" s="13" t="s">
        <v>27</v>
      </c>
      <c r="D15" s="51">
        <v>4.65</v>
      </c>
      <c r="E15" s="93">
        <v>4.71</v>
      </c>
      <c r="F15" s="91">
        <f t="shared" si="0"/>
        <v>0.05999999999999961</v>
      </c>
      <c r="G15" s="92">
        <f t="shared" si="1"/>
        <v>0.012903225806451528</v>
      </c>
      <c r="H15" s="101"/>
      <c r="I15" s="11">
        <f t="shared" si="2"/>
        <v>0</v>
      </c>
      <c r="J15" s="7">
        <f t="shared" si="3"/>
        <v>0</v>
      </c>
      <c r="K15" s="8">
        <f t="shared" si="4"/>
        <v>0</v>
      </c>
      <c r="L15" s="56" t="e">
        <f t="shared" si="5"/>
        <v>#DIV/0!</v>
      </c>
    </row>
    <row r="16" spans="1:12" ht="16.5">
      <c r="A16" s="3">
        <v>77280</v>
      </c>
      <c r="B16" s="3"/>
      <c r="C16" s="13" t="s">
        <v>26</v>
      </c>
      <c r="D16" s="51">
        <v>7.58</v>
      </c>
      <c r="E16" s="93">
        <v>7.72</v>
      </c>
      <c r="F16" s="91">
        <f t="shared" si="0"/>
        <v>0.13999999999999968</v>
      </c>
      <c r="G16" s="92">
        <f t="shared" si="1"/>
        <v>0.01846965699208439</v>
      </c>
      <c r="H16" s="101"/>
      <c r="I16" s="11">
        <f t="shared" si="2"/>
        <v>0</v>
      </c>
      <c r="J16" s="7">
        <f t="shared" si="3"/>
        <v>0</v>
      </c>
      <c r="K16" s="8">
        <f t="shared" si="4"/>
        <v>0</v>
      </c>
      <c r="L16" s="56" t="e">
        <f t="shared" si="5"/>
        <v>#DIV/0!</v>
      </c>
    </row>
    <row r="17" spans="1:12" ht="16.5">
      <c r="A17" s="3">
        <v>77280</v>
      </c>
      <c r="B17" s="3">
        <v>26</v>
      </c>
      <c r="C17" s="13" t="s">
        <v>49</v>
      </c>
      <c r="D17" s="51">
        <v>1.01</v>
      </c>
      <c r="E17" s="93">
        <v>1.03</v>
      </c>
      <c r="F17" s="91">
        <f t="shared" si="0"/>
        <v>0.020000000000000018</v>
      </c>
      <c r="G17" s="92">
        <f t="shared" si="1"/>
        <v>0.01980198019801982</v>
      </c>
      <c r="H17" s="101"/>
      <c r="I17" s="11">
        <f t="shared" si="2"/>
        <v>0</v>
      </c>
      <c r="J17" s="7">
        <f t="shared" si="3"/>
        <v>0</v>
      </c>
      <c r="K17" s="8">
        <f t="shared" si="4"/>
        <v>0</v>
      </c>
      <c r="L17" s="56" t="e">
        <f t="shared" si="5"/>
        <v>#DIV/0!</v>
      </c>
    </row>
    <row r="18" spans="1:12" ht="16.5">
      <c r="A18" s="3">
        <v>77280</v>
      </c>
      <c r="B18" s="3" t="s">
        <v>35</v>
      </c>
      <c r="C18" s="13" t="s">
        <v>88</v>
      </c>
      <c r="D18" s="51">
        <v>6.57</v>
      </c>
      <c r="E18" s="93">
        <v>6.69</v>
      </c>
      <c r="F18" s="91">
        <f t="shared" si="0"/>
        <v>0.1200000000000001</v>
      </c>
      <c r="G18" s="92">
        <f t="shared" si="1"/>
        <v>0.018264840182648418</v>
      </c>
      <c r="H18" s="101"/>
      <c r="I18" s="11">
        <f t="shared" si="2"/>
        <v>0</v>
      </c>
      <c r="J18" s="7">
        <f t="shared" si="3"/>
        <v>0</v>
      </c>
      <c r="K18" s="8">
        <f t="shared" si="4"/>
        <v>0</v>
      </c>
      <c r="L18" s="56" t="e">
        <f t="shared" si="5"/>
        <v>#DIV/0!</v>
      </c>
    </row>
    <row r="19" spans="1:12" ht="16.5">
      <c r="A19" s="3">
        <v>77285</v>
      </c>
      <c r="B19" s="3"/>
      <c r="C19" s="13" t="s">
        <v>25</v>
      </c>
      <c r="D19" s="51">
        <v>11.81</v>
      </c>
      <c r="E19" s="93">
        <v>12.15</v>
      </c>
      <c r="F19" s="91">
        <f t="shared" si="0"/>
        <v>0.33999999999999986</v>
      </c>
      <c r="G19" s="92">
        <f t="shared" si="1"/>
        <v>0.02878916172734969</v>
      </c>
      <c r="H19" s="101"/>
      <c r="I19" s="11">
        <f t="shared" si="2"/>
        <v>0</v>
      </c>
      <c r="J19" s="7">
        <f t="shared" si="3"/>
        <v>0</v>
      </c>
      <c r="K19" s="8">
        <f t="shared" si="4"/>
        <v>0</v>
      </c>
      <c r="L19" s="56" t="e">
        <f t="shared" si="5"/>
        <v>#DIV/0!</v>
      </c>
    </row>
    <row r="20" spans="1:12" ht="16.5">
      <c r="A20" s="3">
        <v>77285</v>
      </c>
      <c r="B20" s="3">
        <v>26</v>
      </c>
      <c r="C20" s="13" t="s">
        <v>60</v>
      </c>
      <c r="D20" s="51">
        <v>1.52</v>
      </c>
      <c r="E20" s="93">
        <v>1.54</v>
      </c>
      <c r="F20" s="91">
        <f t="shared" si="0"/>
        <v>0.020000000000000018</v>
      </c>
      <c r="G20" s="92">
        <f t="shared" si="1"/>
        <v>0.013157894736842117</v>
      </c>
      <c r="H20" s="101"/>
      <c r="I20" s="11">
        <f t="shared" si="2"/>
        <v>0</v>
      </c>
      <c r="J20" s="7">
        <f t="shared" si="3"/>
        <v>0</v>
      </c>
      <c r="K20" s="8">
        <f t="shared" si="4"/>
        <v>0</v>
      </c>
      <c r="L20" s="56" t="e">
        <f t="shared" si="5"/>
        <v>#DIV/0!</v>
      </c>
    </row>
    <row r="21" spans="1:12" ht="16.5">
      <c r="A21" s="3">
        <v>77290</v>
      </c>
      <c r="B21" s="3"/>
      <c r="C21" s="13" t="s">
        <v>24</v>
      </c>
      <c r="D21" s="51">
        <v>14.16</v>
      </c>
      <c r="E21" s="93">
        <v>14.54</v>
      </c>
      <c r="F21" s="91">
        <f t="shared" si="0"/>
        <v>0.379999999999999</v>
      </c>
      <c r="G21" s="92">
        <f t="shared" si="1"/>
        <v>0.026836158192090325</v>
      </c>
      <c r="H21" s="101"/>
      <c r="I21" s="11">
        <f t="shared" si="2"/>
        <v>0</v>
      </c>
      <c r="J21" s="7">
        <f t="shared" si="3"/>
        <v>0</v>
      </c>
      <c r="K21" s="8">
        <f t="shared" si="4"/>
        <v>0</v>
      </c>
      <c r="L21" s="56" t="e">
        <f t="shared" si="5"/>
        <v>#DIV/0!</v>
      </c>
    </row>
    <row r="22" spans="1:12" ht="16.5">
      <c r="A22" s="3">
        <v>77290</v>
      </c>
      <c r="B22" s="3">
        <v>26</v>
      </c>
      <c r="C22" s="13" t="s">
        <v>45</v>
      </c>
      <c r="D22" s="51">
        <v>2.26</v>
      </c>
      <c r="E22" s="95">
        <v>2.3</v>
      </c>
      <c r="F22" s="91">
        <f t="shared" si="0"/>
        <v>0.040000000000000036</v>
      </c>
      <c r="G22" s="92">
        <f t="shared" si="1"/>
        <v>0.017699115044247805</v>
      </c>
      <c r="H22" s="101"/>
      <c r="I22" s="11">
        <f t="shared" si="2"/>
        <v>0</v>
      </c>
      <c r="J22" s="7">
        <f t="shared" si="3"/>
        <v>0</v>
      </c>
      <c r="K22" s="8">
        <f t="shared" si="4"/>
        <v>0</v>
      </c>
      <c r="L22" s="56" t="e">
        <f t="shared" si="5"/>
        <v>#DIV/0!</v>
      </c>
    </row>
    <row r="23" spans="1:12" ht="16.5">
      <c r="A23" s="3">
        <v>77290</v>
      </c>
      <c r="B23" s="3" t="s">
        <v>35</v>
      </c>
      <c r="C23" s="13" t="s">
        <v>89</v>
      </c>
      <c r="D23" s="51">
        <v>11.9</v>
      </c>
      <c r="E23" s="93">
        <v>12.24</v>
      </c>
      <c r="F23" s="91">
        <f t="shared" si="0"/>
        <v>0.33999999999999986</v>
      </c>
      <c r="G23" s="92">
        <f t="shared" si="1"/>
        <v>0.02857142857142856</v>
      </c>
      <c r="H23" s="101"/>
      <c r="I23" s="11">
        <f t="shared" si="2"/>
        <v>0</v>
      </c>
      <c r="J23" s="7">
        <f t="shared" si="3"/>
        <v>0</v>
      </c>
      <c r="K23" s="8">
        <f t="shared" si="4"/>
        <v>0</v>
      </c>
      <c r="L23" s="56" t="e">
        <f t="shared" si="5"/>
        <v>#DIV/0!</v>
      </c>
    </row>
    <row r="24" spans="1:12" ht="16.5">
      <c r="A24" s="3">
        <v>77295</v>
      </c>
      <c r="B24" s="3"/>
      <c r="C24" s="13" t="s">
        <v>23</v>
      </c>
      <c r="D24" s="51">
        <v>13.54</v>
      </c>
      <c r="E24" s="93">
        <v>13.92</v>
      </c>
      <c r="F24" s="91">
        <f t="shared" si="0"/>
        <v>0.3800000000000008</v>
      </c>
      <c r="G24" s="92">
        <f t="shared" si="1"/>
        <v>0.028064992614475686</v>
      </c>
      <c r="H24" s="101"/>
      <c r="I24" s="11">
        <f t="shared" si="2"/>
        <v>0</v>
      </c>
      <c r="J24" s="7">
        <f t="shared" si="3"/>
        <v>0</v>
      </c>
      <c r="K24" s="8">
        <f t="shared" si="4"/>
        <v>0</v>
      </c>
      <c r="L24" s="56" t="e">
        <f t="shared" si="5"/>
        <v>#DIV/0!</v>
      </c>
    </row>
    <row r="25" spans="1:12" ht="16.5">
      <c r="A25" s="3">
        <v>77295</v>
      </c>
      <c r="B25" s="3">
        <v>26</v>
      </c>
      <c r="C25" s="13" t="s">
        <v>50</v>
      </c>
      <c r="D25" s="51">
        <v>6.22</v>
      </c>
      <c r="E25" s="93">
        <v>6.31</v>
      </c>
      <c r="F25" s="91">
        <f t="shared" si="0"/>
        <v>0.08999999999999986</v>
      </c>
      <c r="G25" s="92">
        <f t="shared" si="1"/>
        <v>0.014469453376205766</v>
      </c>
      <c r="H25" s="101"/>
      <c r="I25" s="11">
        <f t="shared" si="2"/>
        <v>0</v>
      </c>
      <c r="J25" s="7">
        <f t="shared" si="3"/>
        <v>0</v>
      </c>
      <c r="K25" s="8">
        <f t="shared" si="4"/>
        <v>0</v>
      </c>
      <c r="L25" s="56" t="e">
        <f t="shared" si="5"/>
        <v>#DIV/0!</v>
      </c>
    </row>
    <row r="26" spans="1:12" ht="16.5">
      <c r="A26" s="3" t="s">
        <v>118</v>
      </c>
      <c r="B26" s="3"/>
      <c r="C26" s="13" t="s">
        <v>117</v>
      </c>
      <c r="D26" s="51">
        <v>7.32</v>
      </c>
      <c r="E26" s="93">
        <v>7.61</v>
      </c>
      <c r="F26" s="91">
        <f t="shared" si="0"/>
        <v>0.29000000000000004</v>
      </c>
      <c r="G26" s="92">
        <f t="shared" si="1"/>
        <v>0.03961748633879782</v>
      </c>
      <c r="H26" s="101"/>
      <c r="I26" s="11">
        <f t="shared" si="2"/>
        <v>0</v>
      </c>
      <c r="J26" s="7">
        <f t="shared" si="3"/>
        <v>0</v>
      </c>
      <c r="K26" s="8">
        <f>+J26-I26</f>
        <v>0</v>
      </c>
      <c r="L26" s="56" t="e">
        <f t="shared" si="5"/>
        <v>#DIV/0!</v>
      </c>
    </row>
    <row r="27" spans="1:12" ht="16.5">
      <c r="A27" s="3">
        <v>77300</v>
      </c>
      <c r="B27" s="3"/>
      <c r="C27" s="13" t="s">
        <v>22</v>
      </c>
      <c r="D27" s="51">
        <v>1.88</v>
      </c>
      <c r="E27" s="93">
        <v>1.93</v>
      </c>
      <c r="F27" s="91">
        <f t="shared" si="0"/>
        <v>0.050000000000000044</v>
      </c>
      <c r="G27" s="92">
        <f t="shared" si="1"/>
        <v>0.02659574468085109</v>
      </c>
      <c r="H27" s="101"/>
      <c r="I27" s="11">
        <f t="shared" si="2"/>
        <v>0</v>
      </c>
      <c r="J27" s="7">
        <f t="shared" si="3"/>
        <v>0</v>
      </c>
      <c r="K27" s="8">
        <f t="shared" si="4"/>
        <v>0</v>
      </c>
      <c r="L27" s="56" t="e">
        <f t="shared" si="5"/>
        <v>#DIV/0!</v>
      </c>
    </row>
    <row r="28" spans="1:12" ht="16.5">
      <c r="A28" s="3">
        <v>77300</v>
      </c>
      <c r="B28" s="3">
        <v>26</v>
      </c>
      <c r="C28" s="13" t="s">
        <v>51</v>
      </c>
      <c r="D28" s="51">
        <v>0.9</v>
      </c>
      <c r="E28" s="93">
        <v>0.91</v>
      </c>
      <c r="F28" s="91">
        <f t="shared" si="0"/>
        <v>0.010000000000000009</v>
      </c>
      <c r="G28" s="92">
        <f t="shared" si="1"/>
        <v>0.01111111111111112</v>
      </c>
      <c r="H28" s="101"/>
      <c r="I28" s="11">
        <f t="shared" si="2"/>
        <v>0</v>
      </c>
      <c r="J28" s="7">
        <f t="shared" si="3"/>
        <v>0</v>
      </c>
      <c r="K28" s="8">
        <f t="shared" si="4"/>
        <v>0</v>
      </c>
      <c r="L28" s="56" t="e">
        <f t="shared" si="5"/>
        <v>#DIV/0!</v>
      </c>
    </row>
    <row r="29" spans="1:12" ht="16.5">
      <c r="A29" s="3">
        <v>77300</v>
      </c>
      <c r="B29" s="3" t="s">
        <v>35</v>
      </c>
      <c r="C29" s="13" t="s">
        <v>90</v>
      </c>
      <c r="D29" s="51">
        <v>0.98</v>
      </c>
      <c r="E29" s="93">
        <v>1.02</v>
      </c>
      <c r="F29" s="91">
        <f t="shared" si="0"/>
        <v>0.040000000000000036</v>
      </c>
      <c r="G29" s="92">
        <f t="shared" si="1"/>
        <v>0.04081632653061228</v>
      </c>
      <c r="H29" s="101"/>
      <c r="I29" s="11">
        <f t="shared" si="2"/>
        <v>0</v>
      </c>
      <c r="J29" s="7">
        <f t="shared" si="3"/>
        <v>0</v>
      </c>
      <c r="K29" s="8">
        <f t="shared" si="4"/>
        <v>0</v>
      </c>
      <c r="L29" s="56" t="e">
        <f t="shared" si="5"/>
        <v>#DIV/0!</v>
      </c>
    </row>
    <row r="30" spans="1:12" ht="16.5">
      <c r="A30" s="3">
        <v>77301</v>
      </c>
      <c r="B30" s="3"/>
      <c r="C30" s="13" t="s">
        <v>21</v>
      </c>
      <c r="D30" s="51">
        <v>54.71</v>
      </c>
      <c r="E30" s="93">
        <v>55.24</v>
      </c>
      <c r="F30" s="91">
        <f t="shared" si="0"/>
        <v>0.5300000000000011</v>
      </c>
      <c r="G30" s="92">
        <f t="shared" si="1"/>
        <v>0.009687442880643413</v>
      </c>
      <c r="H30" s="101"/>
      <c r="I30" s="11">
        <f t="shared" si="2"/>
        <v>0</v>
      </c>
      <c r="J30" s="7">
        <f t="shared" si="3"/>
        <v>0</v>
      </c>
      <c r="K30" s="8">
        <f t="shared" si="4"/>
        <v>0</v>
      </c>
      <c r="L30" s="56" t="e">
        <f t="shared" si="5"/>
        <v>#DIV/0!</v>
      </c>
    </row>
    <row r="31" spans="1:12" ht="16.5">
      <c r="A31" s="3" t="s">
        <v>109</v>
      </c>
      <c r="B31" s="3"/>
      <c r="C31" s="13" t="s">
        <v>110</v>
      </c>
      <c r="D31" s="51">
        <v>11.58</v>
      </c>
      <c r="E31" s="93">
        <v>11.73</v>
      </c>
      <c r="F31" s="91">
        <f t="shared" si="0"/>
        <v>0.15000000000000036</v>
      </c>
      <c r="G31" s="92">
        <f t="shared" si="1"/>
        <v>0.012953367875647699</v>
      </c>
      <c r="H31" s="101"/>
      <c r="I31" s="11">
        <f t="shared" si="2"/>
        <v>0</v>
      </c>
      <c r="J31" s="7">
        <f t="shared" si="3"/>
        <v>0</v>
      </c>
      <c r="K31" s="8">
        <f t="shared" si="4"/>
        <v>0</v>
      </c>
      <c r="L31" s="56" t="e">
        <f t="shared" si="5"/>
        <v>#DIV/0!</v>
      </c>
    </row>
    <row r="32" spans="1:12" ht="16.5">
      <c r="A32" s="3">
        <v>77305</v>
      </c>
      <c r="B32" s="3"/>
      <c r="C32" s="13" t="s">
        <v>20</v>
      </c>
      <c r="D32" s="51">
        <v>1.67</v>
      </c>
      <c r="E32" s="93">
        <v>1.71</v>
      </c>
      <c r="F32" s="91">
        <f t="shared" si="0"/>
        <v>0.040000000000000036</v>
      </c>
      <c r="G32" s="92">
        <f t="shared" si="1"/>
        <v>0.023952095808383256</v>
      </c>
      <c r="H32" s="101"/>
      <c r="I32" s="11">
        <f t="shared" si="2"/>
        <v>0</v>
      </c>
      <c r="J32" s="7">
        <f t="shared" si="3"/>
        <v>0</v>
      </c>
      <c r="K32" s="8">
        <f t="shared" si="4"/>
        <v>0</v>
      </c>
      <c r="L32" s="56" t="e">
        <f t="shared" si="5"/>
        <v>#DIV/0!</v>
      </c>
    </row>
    <row r="33" spans="1:12" ht="16.5">
      <c r="A33" s="3">
        <v>77305</v>
      </c>
      <c r="B33" s="3">
        <v>26</v>
      </c>
      <c r="C33" s="13" t="s">
        <v>52</v>
      </c>
      <c r="D33" s="51">
        <v>1.01</v>
      </c>
      <c r="E33" s="93">
        <v>1.03</v>
      </c>
      <c r="F33" s="91">
        <f t="shared" si="0"/>
        <v>0.020000000000000018</v>
      </c>
      <c r="G33" s="92">
        <f t="shared" si="1"/>
        <v>0.01980198019801982</v>
      </c>
      <c r="H33" s="101"/>
      <c r="I33" s="11">
        <f t="shared" si="2"/>
        <v>0</v>
      </c>
      <c r="J33" s="7">
        <f t="shared" si="3"/>
        <v>0</v>
      </c>
      <c r="K33" s="8">
        <f t="shared" si="4"/>
        <v>0</v>
      </c>
      <c r="L33" s="56" t="e">
        <f t="shared" si="5"/>
        <v>#DIV/0!</v>
      </c>
    </row>
    <row r="34" spans="1:12" ht="16.5">
      <c r="A34" s="3">
        <v>77305</v>
      </c>
      <c r="B34" s="3" t="s">
        <v>35</v>
      </c>
      <c r="C34" s="13" t="s">
        <v>119</v>
      </c>
      <c r="D34" s="51">
        <v>0.66</v>
      </c>
      <c r="E34" s="93">
        <v>0.68</v>
      </c>
      <c r="F34" s="91">
        <f t="shared" si="0"/>
        <v>0.020000000000000018</v>
      </c>
      <c r="G34" s="92">
        <f t="shared" si="1"/>
        <v>0.030303030303030328</v>
      </c>
      <c r="H34" s="101"/>
      <c r="I34" s="11">
        <f t="shared" si="2"/>
        <v>0</v>
      </c>
      <c r="J34" s="7">
        <f t="shared" si="3"/>
        <v>0</v>
      </c>
      <c r="K34" s="8">
        <f>+J34-I34</f>
        <v>0</v>
      </c>
      <c r="L34" s="56" t="e">
        <f t="shared" si="5"/>
        <v>#DIV/0!</v>
      </c>
    </row>
    <row r="35" spans="1:12" ht="16.5">
      <c r="A35" s="3">
        <v>77310</v>
      </c>
      <c r="B35" s="3"/>
      <c r="C35" s="13" t="s">
        <v>53</v>
      </c>
      <c r="D35" s="51">
        <v>2.41</v>
      </c>
      <c r="E35" s="93">
        <v>2.47</v>
      </c>
      <c r="F35" s="91">
        <f t="shared" si="0"/>
        <v>0.06000000000000005</v>
      </c>
      <c r="G35" s="92">
        <f t="shared" si="1"/>
        <v>0.024896265560165994</v>
      </c>
      <c r="H35" s="101"/>
      <c r="I35" s="11">
        <f t="shared" si="2"/>
        <v>0</v>
      </c>
      <c r="J35" s="7">
        <f t="shared" si="3"/>
        <v>0</v>
      </c>
      <c r="K35" s="8">
        <f t="shared" si="4"/>
        <v>0</v>
      </c>
      <c r="L35" s="56" t="e">
        <f t="shared" si="5"/>
        <v>#DIV/0!</v>
      </c>
    </row>
    <row r="36" spans="1:12" ht="16.5">
      <c r="A36" s="3">
        <v>77315</v>
      </c>
      <c r="B36" s="3"/>
      <c r="C36" s="13" t="s">
        <v>19</v>
      </c>
      <c r="D36" s="51">
        <v>3.8</v>
      </c>
      <c r="E36" s="93">
        <v>3.89</v>
      </c>
      <c r="F36" s="91">
        <f t="shared" si="0"/>
        <v>0.0900000000000003</v>
      </c>
      <c r="G36" s="92">
        <f t="shared" si="1"/>
        <v>0.02368421052631587</v>
      </c>
      <c r="H36" s="101"/>
      <c r="I36" s="11">
        <f t="shared" si="2"/>
        <v>0</v>
      </c>
      <c r="J36" s="7">
        <f t="shared" si="3"/>
        <v>0</v>
      </c>
      <c r="K36" s="8">
        <f t="shared" si="4"/>
        <v>0</v>
      </c>
      <c r="L36" s="56" t="e">
        <f t="shared" si="5"/>
        <v>#DIV/0!</v>
      </c>
    </row>
    <row r="37" spans="1:12" ht="16.5">
      <c r="A37" s="3">
        <v>77315</v>
      </c>
      <c r="B37" s="3">
        <v>26</v>
      </c>
      <c r="C37" s="13" t="s">
        <v>97</v>
      </c>
      <c r="D37" s="51">
        <v>2.26</v>
      </c>
      <c r="E37" s="93">
        <v>2.29</v>
      </c>
      <c r="F37" s="91">
        <f t="shared" si="0"/>
        <v>0.03000000000000025</v>
      </c>
      <c r="G37" s="92">
        <f t="shared" si="1"/>
        <v>0.013274336283185952</v>
      </c>
      <c r="H37" s="101"/>
      <c r="I37" s="11">
        <f t="shared" si="2"/>
        <v>0</v>
      </c>
      <c r="J37" s="7">
        <f t="shared" si="3"/>
        <v>0</v>
      </c>
      <c r="K37" s="8">
        <f t="shared" si="4"/>
        <v>0</v>
      </c>
      <c r="L37" s="56" t="e">
        <f t="shared" si="5"/>
        <v>#DIV/0!</v>
      </c>
    </row>
    <row r="38" spans="1:12" ht="16.5">
      <c r="A38" s="3">
        <v>77315</v>
      </c>
      <c r="B38" s="3" t="s">
        <v>35</v>
      </c>
      <c r="C38" s="13" t="s">
        <v>98</v>
      </c>
      <c r="D38" s="51">
        <v>1.54</v>
      </c>
      <c r="E38" s="95">
        <v>1.6</v>
      </c>
      <c r="F38" s="91">
        <f t="shared" si="0"/>
        <v>0.06000000000000005</v>
      </c>
      <c r="G38" s="92">
        <f t="shared" si="1"/>
        <v>0.038961038961038995</v>
      </c>
      <c r="H38" s="101"/>
      <c r="I38" s="11">
        <f t="shared" si="2"/>
        <v>0</v>
      </c>
      <c r="J38" s="7">
        <f t="shared" si="3"/>
        <v>0</v>
      </c>
      <c r="K38" s="8">
        <f t="shared" si="4"/>
        <v>0</v>
      </c>
      <c r="L38" s="56" t="e">
        <f t="shared" si="5"/>
        <v>#DIV/0!</v>
      </c>
    </row>
    <row r="39" spans="1:12" ht="16.5">
      <c r="A39" s="3">
        <v>77321</v>
      </c>
      <c r="B39" s="3"/>
      <c r="C39" s="13" t="s">
        <v>18</v>
      </c>
      <c r="D39" s="51">
        <v>2.56</v>
      </c>
      <c r="E39" s="93">
        <v>2.62</v>
      </c>
      <c r="F39" s="91">
        <f t="shared" si="0"/>
        <v>0.06000000000000005</v>
      </c>
      <c r="G39" s="92">
        <f t="shared" si="1"/>
        <v>0.02343750000000002</v>
      </c>
      <c r="H39" s="101"/>
      <c r="I39" s="11">
        <f t="shared" si="2"/>
        <v>0</v>
      </c>
      <c r="J39" s="7">
        <f t="shared" si="3"/>
        <v>0</v>
      </c>
      <c r="K39" s="8">
        <f t="shared" si="4"/>
        <v>0</v>
      </c>
      <c r="L39" s="56" t="e">
        <f t="shared" si="5"/>
        <v>#DIV/0!</v>
      </c>
    </row>
    <row r="40" spans="1:12" ht="16.5">
      <c r="A40" s="3">
        <v>77326</v>
      </c>
      <c r="B40" s="3"/>
      <c r="C40" s="13" t="s">
        <v>62</v>
      </c>
      <c r="D40" s="51">
        <v>4.05</v>
      </c>
      <c r="E40" s="93">
        <v>4.21</v>
      </c>
      <c r="F40" s="91">
        <f t="shared" si="0"/>
        <v>0.16000000000000014</v>
      </c>
      <c r="G40" s="92">
        <f t="shared" si="1"/>
        <v>0.03950617283950621</v>
      </c>
      <c r="H40" s="101"/>
      <c r="I40" s="11">
        <f t="shared" si="2"/>
        <v>0</v>
      </c>
      <c r="J40" s="7">
        <f t="shared" si="3"/>
        <v>0</v>
      </c>
      <c r="K40" s="8">
        <f t="shared" si="4"/>
        <v>0</v>
      </c>
      <c r="L40" s="56" t="e">
        <f t="shared" si="5"/>
        <v>#DIV/0!</v>
      </c>
    </row>
    <row r="41" spans="1:12" ht="16.5">
      <c r="A41" s="3">
        <v>77327</v>
      </c>
      <c r="B41" s="3"/>
      <c r="C41" s="13" t="s">
        <v>63</v>
      </c>
      <c r="D41" s="51">
        <v>5.69</v>
      </c>
      <c r="E41" s="93">
        <v>5.89</v>
      </c>
      <c r="F41" s="91">
        <f t="shared" si="0"/>
        <v>0.1999999999999993</v>
      </c>
      <c r="G41" s="92">
        <f t="shared" si="1"/>
        <v>0.03514938488576437</v>
      </c>
      <c r="H41" s="101"/>
      <c r="I41" s="11">
        <f t="shared" si="2"/>
        <v>0</v>
      </c>
      <c r="J41" s="7">
        <f t="shared" si="3"/>
        <v>0</v>
      </c>
      <c r="K41" s="8">
        <f t="shared" si="4"/>
        <v>0</v>
      </c>
      <c r="L41" s="56" t="e">
        <f t="shared" si="5"/>
        <v>#DIV/0!</v>
      </c>
    </row>
    <row r="42" spans="1:12" ht="16.5">
      <c r="A42" s="3">
        <v>77328</v>
      </c>
      <c r="B42" s="3"/>
      <c r="C42" s="13" t="s">
        <v>17</v>
      </c>
      <c r="D42" s="51">
        <v>7.61</v>
      </c>
      <c r="E42" s="93">
        <v>7.87</v>
      </c>
      <c r="F42" s="91">
        <f t="shared" si="0"/>
        <v>0.2599999999999998</v>
      </c>
      <c r="G42" s="92">
        <f t="shared" si="1"/>
        <v>0.03416557161629432</v>
      </c>
      <c r="H42" s="101"/>
      <c r="I42" s="11">
        <f t="shared" si="2"/>
        <v>0</v>
      </c>
      <c r="J42" s="7">
        <f t="shared" si="3"/>
        <v>0</v>
      </c>
      <c r="K42" s="8">
        <f t="shared" si="4"/>
        <v>0</v>
      </c>
      <c r="L42" s="56" t="e">
        <f t="shared" si="5"/>
        <v>#DIV/0!</v>
      </c>
    </row>
    <row r="43" spans="1:12" ht="16.5">
      <c r="A43" s="22">
        <v>77331</v>
      </c>
      <c r="B43" s="3"/>
      <c r="C43" s="13" t="s">
        <v>16</v>
      </c>
      <c r="D43" s="51">
        <v>1.78</v>
      </c>
      <c r="E43" s="93">
        <v>1.82</v>
      </c>
      <c r="F43" s="91">
        <f>E43-D43</f>
        <v>0.040000000000000036</v>
      </c>
      <c r="G43" s="92">
        <f>F43/D43</f>
        <v>0.02247191011235957</v>
      </c>
      <c r="H43" s="101"/>
      <c r="I43" s="11">
        <f>35.8228*D43*H43</f>
        <v>0</v>
      </c>
      <c r="J43" s="7">
        <f t="shared" si="3"/>
        <v>0</v>
      </c>
      <c r="K43" s="8">
        <f>+J43-I43</f>
        <v>0</v>
      </c>
      <c r="L43" s="56" t="e">
        <f>K43/I43</f>
        <v>#DIV/0!</v>
      </c>
    </row>
    <row r="44" spans="1:12" ht="15">
      <c r="A44" s="14"/>
      <c r="B44" s="14"/>
      <c r="C44" s="15"/>
      <c r="D44" s="16" t="s">
        <v>113</v>
      </c>
      <c r="E44" s="78" t="s">
        <v>123</v>
      </c>
      <c r="F44" s="42" t="s">
        <v>124</v>
      </c>
      <c r="G44" s="42" t="s">
        <v>124</v>
      </c>
      <c r="H44" s="54" t="s">
        <v>125</v>
      </c>
      <c r="I44" s="16" t="s">
        <v>39</v>
      </c>
      <c r="J44" s="78" t="s">
        <v>39</v>
      </c>
      <c r="K44" s="42" t="s">
        <v>124</v>
      </c>
      <c r="L44" s="42" t="s">
        <v>124</v>
      </c>
    </row>
    <row r="45" spans="1:12" ht="15">
      <c r="A45" s="14"/>
      <c r="B45" s="14"/>
      <c r="C45" s="14"/>
      <c r="D45" s="16" t="s">
        <v>37</v>
      </c>
      <c r="E45" s="78" t="s">
        <v>37</v>
      </c>
      <c r="F45" s="78" t="s">
        <v>55</v>
      </c>
      <c r="G45" s="78" t="s">
        <v>56</v>
      </c>
      <c r="H45" s="40" t="s">
        <v>31</v>
      </c>
      <c r="I45" s="17" t="s">
        <v>114</v>
      </c>
      <c r="J45" s="80" t="s">
        <v>126</v>
      </c>
      <c r="K45" s="78" t="s">
        <v>41</v>
      </c>
      <c r="L45" s="78" t="s">
        <v>41</v>
      </c>
    </row>
    <row r="46" spans="1:12" ht="15">
      <c r="A46" s="18" t="s">
        <v>33</v>
      </c>
      <c r="B46" s="18"/>
      <c r="C46" s="19" t="s">
        <v>34</v>
      </c>
      <c r="D46" s="20" t="s">
        <v>36</v>
      </c>
      <c r="E46" s="79" t="s">
        <v>36</v>
      </c>
      <c r="F46" s="79" t="s">
        <v>38</v>
      </c>
      <c r="G46" s="79" t="s">
        <v>38</v>
      </c>
      <c r="H46" s="20" t="s">
        <v>32</v>
      </c>
      <c r="I46" s="20" t="s">
        <v>40</v>
      </c>
      <c r="J46" s="79" t="s">
        <v>40</v>
      </c>
      <c r="K46" s="79" t="s">
        <v>42</v>
      </c>
      <c r="L46" s="79" t="s">
        <v>107</v>
      </c>
    </row>
    <row r="47" spans="1:12" ht="16.5">
      <c r="A47" s="22">
        <v>77331</v>
      </c>
      <c r="B47" s="3">
        <v>26</v>
      </c>
      <c r="C47" s="13" t="s">
        <v>99</v>
      </c>
      <c r="D47" s="51">
        <v>1.26</v>
      </c>
      <c r="E47" s="93">
        <v>1.28</v>
      </c>
      <c r="F47" s="91">
        <f t="shared" si="0"/>
        <v>0.020000000000000018</v>
      </c>
      <c r="G47" s="92">
        <f t="shared" si="1"/>
        <v>0.015873015873015886</v>
      </c>
      <c r="H47" s="101"/>
      <c r="I47" s="5">
        <f t="shared" si="2"/>
        <v>0</v>
      </c>
      <c r="J47" s="6">
        <f aca="true" t="shared" si="6" ref="J47:J86">((35.8228*0.25)+(35.7997*0.75))*E47*H47</f>
        <v>0</v>
      </c>
      <c r="K47" s="63">
        <f t="shared" si="4"/>
        <v>0</v>
      </c>
      <c r="L47" s="56" t="e">
        <f t="shared" si="5"/>
        <v>#DIV/0!</v>
      </c>
    </row>
    <row r="48" spans="1:12" ht="16.5">
      <c r="A48" s="22">
        <v>77331</v>
      </c>
      <c r="B48" s="3" t="s">
        <v>35</v>
      </c>
      <c r="C48" s="13" t="s">
        <v>100</v>
      </c>
      <c r="D48" s="51">
        <v>0.52</v>
      </c>
      <c r="E48" s="93">
        <v>0.54</v>
      </c>
      <c r="F48" s="91">
        <f t="shared" si="0"/>
        <v>0.020000000000000018</v>
      </c>
      <c r="G48" s="92">
        <f t="shared" si="1"/>
        <v>0.03846153846153849</v>
      </c>
      <c r="H48" s="101"/>
      <c r="I48" s="11">
        <f>35.8228*D48*H48</f>
        <v>0</v>
      </c>
      <c r="J48" s="7">
        <f t="shared" si="6"/>
        <v>0</v>
      </c>
      <c r="K48" s="8">
        <f t="shared" si="4"/>
        <v>0</v>
      </c>
      <c r="L48" s="56" t="e">
        <f>K48/I48</f>
        <v>#DIV/0!</v>
      </c>
    </row>
    <row r="49" spans="1:12" ht="16.5">
      <c r="A49" s="3">
        <v>77332</v>
      </c>
      <c r="B49" s="3"/>
      <c r="C49" s="13" t="s">
        <v>15</v>
      </c>
      <c r="D49" s="51">
        <v>2.25</v>
      </c>
      <c r="E49" s="90">
        <v>2.34</v>
      </c>
      <c r="F49" s="91">
        <f aca="true" t="shared" si="7" ref="F49:F93">E49-D49</f>
        <v>0.08999999999999986</v>
      </c>
      <c r="G49" s="92">
        <f aca="true" t="shared" si="8" ref="G49:G93">F49/D49</f>
        <v>0.03999999999999994</v>
      </c>
      <c r="H49" s="101"/>
      <c r="I49" s="11">
        <f aca="true" t="shared" si="9" ref="I49:I93">35.8228*D49*H49</f>
        <v>0</v>
      </c>
      <c r="J49" s="7">
        <f t="shared" si="6"/>
        <v>0</v>
      </c>
      <c r="K49" s="8">
        <f aca="true" t="shared" si="10" ref="K49:K93">+J49-I49</f>
        <v>0</v>
      </c>
      <c r="L49" s="56" t="e">
        <f aca="true" t="shared" si="11" ref="L49:L93">K49/I49</f>
        <v>#DIV/0!</v>
      </c>
    </row>
    <row r="50" spans="1:12" ht="16.5">
      <c r="A50" s="3">
        <v>77332</v>
      </c>
      <c r="B50" s="3">
        <v>26</v>
      </c>
      <c r="C50" s="13" t="s">
        <v>46</v>
      </c>
      <c r="D50" s="51">
        <v>0.79</v>
      </c>
      <c r="E50" s="97">
        <v>0.8</v>
      </c>
      <c r="F50" s="91">
        <f t="shared" si="7"/>
        <v>0.010000000000000009</v>
      </c>
      <c r="G50" s="92">
        <f t="shared" si="8"/>
        <v>0.012658227848101276</v>
      </c>
      <c r="H50" s="101"/>
      <c r="I50" s="11">
        <f t="shared" si="9"/>
        <v>0</v>
      </c>
      <c r="J50" s="7">
        <f t="shared" si="6"/>
        <v>0</v>
      </c>
      <c r="K50" s="8">
        <f t="shared" si="10"/>
        <v>0</v>
      </c>
      <c r="L50" s="56" t="e">
        <f t="shared" si="11"/>
        <v>#DIV/0!</v>
      </c>
    </row>
    <row r="51" spans="1:12" ht="16.5">
      <c r="A51" s="3">
        <v>77333</v>
      </c>
      <c r="B51" s="3"/>
      <c r="C51" s="13" t="s">
        <v>14</v>
      </c>
      <c r="D51" s="51">
        <v>1.48</v>
      </c>
      <c r="E51" s="90">
        <v>1.51</v>
      </c>
      <c r="F51" s="91">
        <f t="shared" si="7"/>
        <v>0.030000000000000027</v>
      </c>
      <c r="G51" s="92">
        <f t="shared" si="8"/>
        <v>0.02027027027027029</v>
      </c>
      <c r="H51" s="101"/>
      <c r="I51" s="11">
        <f t="shared" si="9"/>
        <v>0</v>
      </c>
      <c r="J51" s="7">
        <f t="shared" si="6"/>
        <v>0</v>
      </c>
      <c r="K51" s="8">
        <f t="shared" si="10"/>
        <v>0</v>
      </c>
      <c r="L51" s="56" t="e">
        <f t="shared" si="11"/>
        <v>#DIV/0!</v>
      </c>
    </row>
    <row r="52" spans="1:12" ht="16.5">
      <c r="A52" s="3">
        <v>77334</v>
      </c>
      <c r="B52" s="3"/>
      <c r="C52" s="13" t="s">
        <v>13</v>
      </c>
      <c r="D52" s="51">
        <v>4.2</v>
      </c>
      <c r="E52" s="90">
        <v>4.32</v>
      </c>
      <c r="F52" s="91">
        <f t="shared" si="7"/>
        <v>0.1200000000000001</v>
      </c>
      <c r="G52" s="92">
        <f t="shared" si="8"/>
        <v>0.028571428571428595</v>
      </c>
      <c r="H52" s="101"/>
      <c r="I52" s="11">
        <f t="shared" si="9"/>
        <v>0</v>
      </c>
      <c r="J52" s="7">
        <f t="shared" si="6"/>
        <v>0</v>
      </c>
      <c r="K52" s="8">
        <f t="shared" si="10"/>
        <v>0</v>
      </c>
      <c r="L52" s="56" t="e">
        <f t="shared" si="11"/>
        <v>#DIV/0!</v>
      </c>
    </row>
    <row r="53" spans="1:12" ht="16.5">
      <c r="A53" s="3">
        <v>77334</v>
      </c>
      <c r="B53" s="3" t="s">
        <v>35</v>
      </c>
      <c r="C53" s="13" t="s">
        <v>101</v>
      </c>
      <c r="D53" s="51">
        <v>2.41</v>
      </c>
      <c r="E53" s="97">
        <v>2.5</v>
      </c>
      <c r="F53" s="91">
        <f t="shared" si="7"/>
        <v>0.08999999999999986</v>
      </c>
      <c r="G53" s="92">
        <f t="shared" si="8"/>
        <v>0.0373443983402489</v>
      </c>
      <c r="H53" s="101"/>
      <c r="I53" s="11">
        <f t="shared" si="9"/>
        <v>0</v>
      </c>
      <c r="J53" s="7">
        <f t="shared" si="6"/>
        <v>0</v>
      </c>
      <c r="K53" s="8">
        <f t="shared" si="10"/>
        <v>0</v>
      </c>
      <c r="L53" s="56" t="e">
        <f t="shared" si="11"/>
        <v>#DIV/0!</v>
      </c>
    </row>
    <row r="54" spans="1:12" ht="16.5">
      <c r="A54" s="3">
        <v>77334</v>
      </c>
      <c r="B54" s="3">
        <v>26</v>
      </c>
      <c r="C54" s="13" t="s">
        <v>54</v>
      </c>
      <c r="D54" s="51">
        <v>1.79</v>
      </c>
      <c r="E54" s="90">
        <v>1.82</v>
      </c>
      <c r="F54" s="91">
        <f t="shared" si="7"/>
        <v>0.030000000000000027</v>
      </c>
      <c r="G54" s="92">
        <f t="shared" si="8"/>
        <v>0.016759776536312863</v>
      </c>
      <c r="H54" s="101"/>
      <c r="I54" s="11">
        <f t="shared" si="9"/>
        <v>0</v>
      </c>
      <c r="J54" s="7">
        <f t="shared" si="6"/>
        <v>0</v>
      </c>
      <c r="K54" s="8">
        <f t="shared" si="10"/>
        <v>0</v>
      </c>
      <c r="L54" s="56" t="e">
        <f t="shared" si="11"/>
        <v>#DIV/0!</v>
      </c>
    </row>
    <row r="55" spans="1:12" ht="16.5">
      <c r="A55" s="3">
        <v>77336</v>
      </c>
      <c r="B55" s="3"/>
      <c r="C55" s="13" t="s">
        <v>12</v>
      </c>
      <c r="D55" s="51">
        <v>2.09</v>
      </c>
      <c r="E55" s="97">
        <v>2.2</v>
      </c>
      <c r="F55" s="91">
        <f t="shared" si="7"/>
        <v>0.11000000000000032</v>
      </c>
      <c r="G55" s="92">
        <f t="shared" si="8"/>
        <v>0.05263157894736858</v>
      </c>
      <c r="H55" s="101"/>
      <c r="I55" s="11">
        <f t="shared" si="9"/>
        <v>0</v>
      </c>
      <c r="J55" s="7">
        <f t="shared" si="6"/>
        <v>0</v>
      </c>
      <c r="K55" s="8">
        <f t="shared" si="10"/>
        <v>0</v>
      </c>
      <c r="L55" s="56" t="e">
        <f t="shared" si="11"/>
        <v>#DIV/0!</v>
      </c>
    </row>
    <row r="56" spans="1:12" ht="16.5">
      <c r="A56" s="3">
        <v>77338</v>
      </c>
      <c r="B56" s="3"/>
      <c r="C56" s="13" t="s">
        <v>76</v>
      </c>
      <c r="D56" s="51">
        <v>14.01</v>
      </c>
      <c r="E56" s="90">
        <v>14.41</v>
      </c>
      <c r="F56" s="91">
        <f t="shared" si="7"/>
        <v>0.40000000000000036</v>
      </c>
      <c r="G56" s="92">
        <f t="shared" si="8"/>
        <v>0.02855103497501787</v>
      </c>
      <c r="H56" s="101"/>
      <c r="I56" s="11">
        <f t="shared" si="9"/>
        <v>0</v>
      </c>
      <c r="J56" s="7">
        <f t="shared" si="6"/>
        <v>0</v>
      </c>
      <c r="K56" s="8">
        <f t="shared" si="10"/>
        <v>0</v>
      </c>
      <c r="L56" s="56" t="e">
        <f t="shared" si="11"/>
        <v>#DIV/0!</v>
      </c>
    </row>
    <row r="57" spans="1:12" ht="16.5">
      <c r="A57" s="3" t="s">
        <v>112</v>
      </c>
      <c r="B57" s="3"/>
      <c r="C57" s="13" t="s">
        <v>111</v>
      </c>
      <c r="D57" s="51">
        <v>6.23</v>
      </c>
      <c r="E57" s="90">
        <v>6.31</v>
      </c>
      <c r="F57" s="91">
        <f t="shared" si="7"/>
        <v>0.07999999999999918</v>
      </c>
      <c r="G57" s="92">
        <f t="shared" si="8"/>
        <v>0.012841091492776754</v>
      </c>
      <c r="H57" s="101"/>
      <c r="I57" s="11">
        <f t="shared" si="9"/>
        <v>0</v>
      </c>
      <c r="J57" s="7">
        <f t="shared" si="6"/>
        <v>0</v>
      </c>
      <c r="K57" s="8">
        <f t="shared" si="10"/>
        <v>0</v>
      </c>
      <c r="L57" s="56" t="e">
        <f t="shared" si="11"/>
        <v>#DIV/0!</v>
      </c>
    </row>
    <row r="58" spans="1:12" ht="16.5">
      <c r="A58" s="3">
        <v>77370</v>
      </c>
      <c r="B58" s="3"/>
      <c r="C58" s="13" t="s">
        <v>11</v>
      </c>
      <c r="D58" s="51">
        <v>3.2</v>
      </c>
      <c r="E58" s="90">
        <v>3.36</v>
      </c>
      <c r="F58" s="91">
        <f t="shared" si="7"/>
        <v>0.1599999999999997</v>
      </c>
      <c r="G58" s="92">
        <f t="shared" si="8"/>
        <v>0.049999999999999906</v>
      </c>
      <c r="H58" s="101"/>
      <c r="I58" s="11">
        <f t="shared" si="9"/>
        <v>0</v>
      </c>
      <c r="J58" s="7">
        <f t="shared" si="6"/>
        <v>0</v>
      </c>
      <c r="K58" s="8">
        <f t="shared" si="10"/>
        <v>0</v>
      </c>
      <c r="L58" s="56" t="e">
        <f t="shared" si="11"/>
        <v>#DIV/0!</v>
      </c>
    </row>
    <row r="59" spans="1:12" ht="16.5">
      <c r="A59" s="22">
        <v>77372</v>
      </c>
      <c r="B59" s="3"/>
      <c r="C59" s="13" t="s">
        <v>103</v>
      </c>
      <c r="D59" s="51">
        <v>29.18</v>
      </c>
      <c r="E59" s="90">
        <v>31.25</v>
      </c>
      <c r="F59" s="91">
        <f t="shared" si="7"/>
        <v>2.0700000000000003</v>
      </c>
      <c r="G59" s="92">
        <f t="shared" si="8"/>
        <v>0.07093899931459906</v>
      </c>
      <c r="H59" s="101"/>
      <c r="I59" s="11">
        <f t="shared" si="9"/>
        <v>0</v>
      </c>
      <c r="J59" s="7">
        <f t="shared" si="6"/>
        <v>0</v>
      </c>
      <c r="K59" s="8">
        <f t="shared" si="10"/>
        <v>0</v>
      </c>
      <c r="L59" s="56" t="e">
        <f t="shared" si="11"/>
        <v>#DIV/0!</v>
      </c>
    </row>
    <row r="60" spans="1:12" ht="16.5">
      <c r="A60" s="22">
        <v>77373</v>
      </c>
      <c r="B60" s="22"/>
      <c r="C60" s="13" t="s">
        <v>104</v>
      </c>
      <c r="D60" s="51">
        <v>34.94</v>
      </c>
      <c r="E60" s="90">
        <v>32.95</v>
      </c>
      <c r="F60" s="52">
        <f t="shared" si="7"/>
        <v>-1.9899999999999949</v>
      </c>
      <c r="G60" s="37">
        <f t="shared" si="8"/>
        <v>-0.05695477962220936</v>
      </c>
      <c r="H60" s="101"/>
      <c r="I60" s="11">
        <f t="shared" si="9"/>
        <v>0</v>
      </c>
      <c r="J60" s="7">
        <f t="shared" si="6"/>
        <v>0</v>
      </c>
      <c r="K60" s="48">
        <f t="shared" si="10"/>
        <v>0</v>
      </c>
      <c r="L60" s="98" t="e">
        <f t="shared" si="11"/>
        <v>#DIV/0!</v>
      </c>
    </row>
    <row r="61" spans="1:12" ht="16.5">
      <c r="A61" s="22">
        <v>77399</v>
      </c>
      <c r="B61" s="3"/>
      <c r="C61" s="13" t="s">
        <v>106</v>
      </c>
      <c r="D61" s="51">
        <v>0</v>
      </c>
      <c r="E61" s="97">
        <v>0</v>
      </c>
      <c r="F61" s="91">
        <f t="shared" si="7"/>
        <v>0</v>
      </c>
      <c r="G61" s="92" t="e">
        <f t="shared" si="8"/>
        <v>#DIV/0!</v>
      </c>
      <c r="H61" s="101"/>
      <c r="I61" s="11">
        <f t="shared" si="9"/>
        <v>0</v>
      </c>
      <c r="J61" s="7">
        <f t="shared" si="6"/>
        <v>0</v>
      </c>
      <c r="K61" s="8">
        <f t="shared" si="10"/>
        <v>0</v>
      </c>
      <c r="L61" s="56" t="e">
        <f t="shared" si="11"/>
        <v>#DIV/0!</v>
      </c>
    </row>
    <row r="62" spans="1:12" ht="16.5">
      <c r="A62" s="22">
        <v>77403</v>
      </c>
      <c r="B62" s="22"/>
      <c r="C62" s="13" t="s">
        <v>10</v>
      </c>
      <c r="D62" s="51">
        <v>3.46</v>
      </c>
      <c r="E62" s="90">
        <v>3.03</v>
      </c>
      <c r="F62" s="52">
        <f t="shared" si="7"/>
        <v>-0.43000000000000016</v>
      </c>
      <c r="G62" s="37">
        <f t="shared" si="8"/>
        <v>-0.12427745664739889</v>
      </c>
      <c r="H62" s="101"/>
      <c r="I62" s="11">
        <f t="shared" si="9"/>
        <v>0</v>
      </c>
      <c r="J62" s="7">
        <f t="shared" si="6"/>
        <v>0</v>
      </c>
      <c r="K62" s="48">
        <f t="shared" si="10"/>
        <v>0</v>
      </c>
      <c r="L62" s="98" t="e">
        <f t="shared" si="11"/>
        <v>#DIV/0!</v>
      </c>
    </row>
    <row r="63" spans="1:12" ht="16.5">
      <c r="A63" s="3">
        <v>77404</v>
      </c>
      <c r="B63" s="3"/>
      <c r="C63" s="13" t="s">
        <v>9</v>
      </c>
      <c r="D63" s="51">
        <v>3.86</v>
      </c>
      <c r="E63" s="90">
        <v>3.46</v>
      </c>
      <c r="F63" s="52">
        <f t="shared" si="7"/>
        <v>-0.3999999999999999</v>
      </c>
      <c r="G63" s="37">
        <f t="shared" si="8"/>
        <v>-0.10362694300518133</v>
      </c>
      <c r="H63" s="101"/>
      <c r="I63" s="11">
        <f t="shared" si="9"/>
        <v>0</v>
      </c>
      <c r="J63" s="7">
        <f t="shared" si="6"/>
        <v>0</v>
      </c>
      <c r="K63" s="48">
        <f t="shared" si="10"/>
        <v>0</v>
      </c>
      <c r="L63" s="98" t="e">
        <f t="shared" si="11"/>
        <v>#DIV/0!</v>
      </c>
    </row>
    <row r="64" spans="1:12" ht="16.5">
      <c r="A64" s="3">
        <v>77408</v>
      </c>
      <c r="B64" s="3"/>
      <c r="C64" s="13" t="s">
        <v>8</v>
      </c>
      <c r="D64" s="51">
        <v>4.76</v>
      </c>
      <c r="E64" s="90">
        <v>4.19</v>
      </c>
      <c r="F64" s="52">
        <f t="shared" si="7"/>
        <v>-0.5699999999999994</v>
      </c>
      <c r="G64" s="37">
        <f t="shared" si="8"/>
        <v>-0.11974789915966375</v>
      </c>
      <c r="H64" s="101"/>
      <c r="I64" s="11">
        <f t="shared" si="9"/>
        <v>0</v>
      </c>
      <c r="J64" s="7">
        <f t="shared" si="6"/>
        <v>0</v>
      </c>
      <c r="K64" s="48">
        <f t="shared" si="10"/>
        <v>0</v>
      </c>
      <c r="L64" s="98" t="e">
        <f t="shared" si="11"/>
        <v>#DIV/0!</v>
      </c>
    </row>
    <row r="65" spans="1:12" ht="16.5">
      <c r="A65" s="3">
        <v>77409</v>
      </c>
      <c r="B65" s="3"/>
      <c r="C65" s="13" t="s">
        <v>75</v>
      </c>
      <c r="D65" s="51">
        <v>5.29</v>
      </c>
      <c r="E65" s="90">
        <v>4.73</v>
      </c>
      <c r="F65" s="52">
        <f t="shared" si="7"/>
        <v>-0.5599999999999996</v>
      </c>
      <c r="G65" s="37">
        <f t="shared" si="8"/>
        <v>-0.10586011342155002</v>
      </c>
      <c r="H65" s="101"/>
      <c r="I65" s="11">
        <f t="shared" si="9"/>
        <v>0</v>
      </c>
      <c r="J65" s="7">
        <f t="shared" si="6"/>
        <v>0</v>
      </c>
      <c r="K65" s="48">
        <f t="shared" si="10"/>
        <v>0</v>
      </c>
      <c r="L65" s="98" t="e">
        <f t="shared" si="11"/>
        <v>#DIV/0!</v>
      </c>
    </row>
    <row r="66" spans="1:12" ht="16.5">
      <c r="A66" s="3">
        <v>77413</v>
      </c>
      <c r="B66" s="3"/>
      <c r="C66" s="13" t="s">
        <v>7</v>
      </c>
      <c r="D66" s="51">
        <v>6.26</v>
      </c>
      <c r="E66" s="97">
        <v>5.5</v>
      </c>
      <c r="F66" s="52">
        <f t="shared" si="7"/>
        <v>-0.7599999999999998</v>
      </c>
      <c r="G66" s="37">
        <f t="shared" si="8"/>
        <v>-0.12140575079872201</v>
      </c>
      <c r="H66" s="101"/>
      <c r="I66" s="11">
        <f t="shared" si="9"/>
        <v>0</v>
      </c>
      <c r="J66" s="7">
        <f t="shared" si="6"/>
        <v>0</v>
      </c>
      <c r="K66" s="48">
        <f t="shared" si="10"/>
        <v>0</v>
      </c>
      <c r="L66" s="98" t="e">
        <f t="shared" si="11"/>
        <v>#DIV/0!</v>
      </c>
    </row>
    <row r="67" spans="1:13" ht="16.5">
      <c r="A67" s="3">
        <v>77414</v>
      </c>
      <c r="B67" s="3"/>
      <c r="C67" s="13" t="s">
        <v>6</v>
      </c>
      <c r="D67" s="51">
        <v>7.05</v>
      </c>
      <c r="E67" s="90">
        <v>6.31</v>
      </c>
      <c r="F67" s="52">
        <f t="shared" si="7"/>
        <v>-0.7400000000000002</v>
      </c>
      <c r="G67" s="37">
        <f t="shared" si="8"/>
        <v>-0.10496453900709223</v>
      </c>
      <c r="H67" s="101"/>
      <c r="I67" s="11">
        <f t="shared" si="9"/>
        <v>0</v>
      </c>
      <c r="J67" s="7">
        <f t="shared" si="6"/>
        <v>0</v>
      </c>
      <c r="K67" s="48">
        <f t="shared" si="10"/>
        <v>0</v>
      </c>
      <c r="L67" s="98" t="e">
        <f t="shared" si="11"/>
        <v>#DIV/0!</v>
      </c>
      <c r="M67" s="105"/>
    </row>
    <row r="68" spans="1:12" ht="16.5">
      <c r="A68" s="3">
        <v>77416</v>
      </c>
      <c r="B68" s="3"/>
      <c r="C68" s="13" t="s">
        <v>5</v>
      </c>
      <c r="D68" s="51">
        <v>7.05</v>
      </c>
      <c r="E68" s="90">
        <v>6.31</v>
      </c>
      <c r="F68" s="52">
        <f t="shared" si="7"/>
        <v>-0.7400000000000002</v>
      </c>
      <c r="G68" s="37">
        <f t="shared" si="8"/>
        <v>-0.10496453900709223</v>
      </c>
      <c r="H68" s="101"/>
      <c r="I68" s="11">
        <f t="shared" si="9"/>
        <v>0</v>
      </c>
      <c r="J68" s="7">
        <f t="shared" si="6"/>
        <v>0</v>
      </c>
      <c r="K68" s="48">
        <f t="shared" si="10"/>
        <v>0</v>
      </c>
      <c r="L68" s="98" t="e">
        <f t="shared" si="11"/>
        <v>#DIV/0!</v>
      </c>
    </row>
    <row r="69" spans="1:12" ht="16.5">
      <c r="A69" s="9">
        <v>77417</v>
      </c>
      <c r="B69" s="9"/>
      <c r="C69" s="49" t="s">
        <v>4</v>
      </c>
      <c r="D69" s="51">
        <v>0.39</v>
      </c>
      <c r="E69" s="97">
        <v>0.3</v>
      </c>
      <c r="F69" s="52">
        <f t="shared" si="7"/>
        <v>-0.09000000000000002</v>
      </c>
      <c r="G69" s="96">
        <f t="shared" si="8"/>
        <v>-0.23076923076923084</v>
      </c>
      <c r="H69" s="101"/>
      <c r="I69" s="11">
        <f t="shared" si="9"/>
        <v>0</v>
      </c>
      <c r="J69" s="7">
        <f t="shared" si="6"/>
        <v>0</v>
      </c>
      <c r="K69" s="48">
        <f t="shared" si="10"/>
        <v>0</v>
      </c>
      <c r="L69" s="99" t="e">
        <f t="shared" si="11"/>
        <v>#DIV/0!</v>
      </c>
    </row>
    <row r="70" spans="1:13" ht="16.5">
      <c r="A70" s="3">
        <v>77418</v>
      </c>
      <c r="B70" s="3"/>
      <c r="C70" s="13" t="s">
        <v>3</v>
      </c>
      <c r="D70" s="51">
        <v>11.03</v>
      </c>
      <c r="E70" s="90">
        <v>9.86</v>
      </c>
      <c r="F70" s="52">
        <f t="shared" si="7"/>
        <v>-1.17</v>
      </c>
      <c r="G70" s="37">
        <f t="shared" si="8"/>
        <v>-0.10607434270172257</v>
      </c>
      <c r="H70" s="101"/>
      <c r="I70" s="11">
        <f t="shared" si="9"/>
        <v>0</v>
      </c>
      <c r="J70" s="7">
        <f t="shared" si="6"/>
        <v>0</v>
      </c>
      <c r="K70" s="48">
        <f t="shared" si="10"/>
        <v>0</v>
      </c>
      <c r="L70" s="98" t="e">
        <f t="shared" si="11"/>
        <v>#DIV/0!</v>
      </c>
      <c r="M70" s="105"/>
    </row>
    <row r="71" spans="1:12" ht="16.5">
      <c r="A71" s="3">
        <v>77421</v>
      </c>
      <c r="B71" s="3"/>
      <c r="C71" s="13" t="s">
        <v>44</v>
      </c>
      <c r="D71" s="51">
        <v>2.07</v>
      </c>
      <c r="E71" s="90">
        <v>2.14</v>
      </c>
      <c r="F71" s="91">
        <f t="shared" si="7"/>
        <v>0.07000000000000028</v>
      </c>
      <c r="G71" s="92">
        <f t="shared" si="8"/>
        <v>0.03381642512077309</v>
      </c>
      <c r="H71" s="101"/>
      <c r="I71" s="11">
        <f t="shared" si="9"/>
        <v>0</v>
      </c>
      <c r="J71" s="7">
        <f t="shared" si="6"/>
        <v>0</v>
      </c>
      <c r="K71" s="8">
        <f t="shared" si="10"/>
        <v>0</v>
      </c>
      <c r="L71" s="56" t="e">
        <f t="shared" si="11"/>
        <v>#DIV/0!</v>
      </c>
    </row>
    <row r="72" spans="1:12" ht="16.5">
      <c r="A72" s="3">
        <v>77421</v>
      </c>
      <c r="B72" s="3" t="s">
        <v>35</v>
      </c>
      <c r="C72" s="13" t="s">
        <v>102</v>
      </c>
      <c r="D72" s="51">
        <v>1.51</v>
      </c>
      <c r="E72" s="90">
        <v>1.56</v>
      </c>
      <c r="F72" s="91">
        <f t="shared" si="7"/>
        <v>0.050000000000000044</v>
      </c>
      <c r="G72" s="92">
        <f t="shared" si="8"/>
        <v>0.033112582781456984</v>
      </c>
      <c r="H72" s="101"/>
      <c r="I72" s="11">
        <f t="shared" si="9"/>
        <v>0</v>
      </c>
      <c r="J72" s="7">
        <f t="shared" si="6"/>
        <v>0</v>
      </c>
      <c r="K72" s="8">
        <f t="shared" si="10"/>
        <v>0</v>
      </c>
      <c r="L72" s="56" t="e">
        <f t="shared" si="11"/>
        <v>#DIV/0!</v>
      </c>
    </row>
    <row r="73" spans="1:12" ht="16.5">
      <c r="A73" s="3">
        <v>77427</v>
      </c>
      <c r="B73" s="3"/>
      <c r="C73" s="13" t="s">
        <v>2</v>
      </c>
      <c r="D73" s="51">
        <v>5.2</v>
      </c>
      <c r="E73" s="90">
        <v>5.28</v>
      </c>
      <c r="F73" s="91">
        <f t="shared" si="7"/>
        <v>0.08000000000000007</v>
      </c>
      <c r="G73" s="92">
        <f t="shared" si="8"/>
        <v>0.015384615384615398</v>
      </c>
      <c r="H73" s="101"/>
      <c r="I73" s="11">
        <f t="shared" si="9"/>
        <v>0</v>
      </c>
      <c r="J73" s="7">
        <f t="shared" si="6"/>
        <v>0</v>
      </c>
      <c r="K73" s="8">
        <f t="shared" si="10"/>
        <v>0</v>
      </c>
      <c r="L73" s="56" t="e">
        <f t="shared" si="11"/>
        <v>#DIV/0!</v>
      </c>
    </row>
    <row r="74" spans="1:12" ht="16.5">
      <c r="A74" s="3">
        <v>77431</v>
      </c>
      <c r="B74" s="3"/>
      <c r="C74" s="13" t="s">
        <v>1</v>
      </c>
      <c r="D74" s="51">
        <v>2.85</v>
      </c>
      <c r="E74" s="90">
        <v>2.89</v>
      </c>
      <c r="F74" s="91">
        <f t="shared" si="7"/>
        <v>0.040000000000000036</v>
      </c>
      <c r="G74" s="92">
        <f t="shared" si="8"/>
        <v>0.014035087719298258</v>
      </c>
      <c r="H74" s="101"/>
      <c r="I74" s="11">
        <f t="shared" si="9"/>
        <v>0</v>
      </c>
      <c r="J74" s="7">
        <f t="shared" si="6"/>
        <v>0</v>
      </c>
      <c r="K74" s="8">
        <f t="shared" si="10"/>
        <v>0</v>
      </c>
      <c r="L74" s="56" t="e">
        <f t="shared" si="11"/>
        <v>#DIV/0!</v>
      </c>
    </row>
    <row r="75" spans="1:12" ht="16.5">
      <c r="A75" s="3">
        <v>77432</v>
      </c>
      <c r="B75" s="3"/>
      <c r="C75" s="13" t="s">
        <v>64</v>
      </c>
      <c r="D75" s="51">
        <v>11.71</v>
      </c>
      <c r="E75" s="90">
        <v>11.86</v>
      </c>
      <c r="F75" s="91">
        <f t="shared" si="7"/>
        <v>0.14999999999999858</v>
      </c>
      <c r="G75" s="92">
        <f t="shared" si="8"/>
        <v>0.012809564474807734</v>
      </c>
      <c r="H75" s="101"/>
      <c r="I75" s="11">
        <f t="shared" si="9"/>
        <v>0</v>
      </c>
      <c r="J75" s="7">
        <f t="shared" si="6"/>
        <v>0</v>
      </c>
      <c r="K75" s="8">
        <f t="shared" si="10"/>
        <v>0</v>
      </c>
      <c r="L75" s="56" t="e">
        <f t="shared" si="11"/>
        <v>#DIV/0!</v>
      </c>
    </row>
    <row r="76" spans="1:12" ht="16.5">
      <c r="A76" s="3">
        <v>77435</v>
      </c>
      <c r="B76" s="3"/>
      <c r="C76" s="13" t="s">
        <v>65</v>
      </c>
      <c r="D76" s="51">
        <v>17.69</v>
      </c>
      <c r="E76" s="90">
        <v>17.91</v>
      </c>
      <c r="F76" s="91">
        <f t="shared" si="7"/>
        <v>0.21999999999999886</v>
      </c>
      <c r="G76" s="92">
        <f t="shared" si="8"/>
        <v>0.012436404748445384</v>
      </c>
      <c r="H76" s="101"/>
      <c r="I76" s="11">
        <f t="shared" si="9"/>
        <v>0</v>
      </c>
      <c r="J76" s="7">
        <f t="shared" si="6"/>
        <v>0</v>
      </c>
      <c r="K76" s="8">
        <f t="shared" si="10"/>
        <v>0</v>
      </c>
      <c r="L76" s="56" t="e">
        <f t="shared" si="11"/>
        <v>#DIV/0!</v>
      </c>
    </row>
    <row r="77" spans="1:12" ht="16.5">
      <c r="A77" s="3">
        <v>77470</v>
      </c>
      <c r="B77" s="3"/>
      <c r="C77" s="13" t="s">
        <v>0</v>
      </c>
      <c r="D77" s="51">
        <v>4.33</v>
      </c>
      <c r="E77" s="90">
        <v>4.43</v>
      </c>
      <c r="F77" s="91">
        <f t="shared" si="7"/>
        <v>0.09999999999999964</v>
      </c>
      <c r="G77" s="92">
        <f t="shared" si="8"/>
        <v>0.023094688221708924</v>
      </c>
      <c r="H77" s="101"/>
      <c r="I77" s="11">
        <f t="shared" si="9"/>
        <v>0</v>
      </c>
      <c r="J77" s="7">
        <f t="shared" si="6"/>
        <v>0</v>
      </c>
      <c r="K77" s="8">
        <f t="shared" si="10"/>
        <v>0</v>
      </c>
      <c r="L77" s="56" t="e">
        <f t="shared" si="11"/>
        <v>#DIV/0!</v>
      </c>
    </row>
    <row r="78" spans="1:12" ht="16.5">
      <c r="A78" s="3">
        <v>77470</v>
      </c>
      <c r="B78" s="3">
        <v>26</v>
      </c>
      <c r="C78" s="13" t="s">
        <v>47</v>
      </c>
      <c r="D78" s="51">
        <v>3.03</v>
      </c>
      <c r="E78" s="90">
        <v>3.07</v>
      </c>
      <c r="F78" s="91">
        <f t="shared" si="7"/>
        <v>0.040000000000000036</v>
      </c>
      <c r="G78" s="92">
        <f t="shared" si="8"/>
        <v>0.013201320132013214</v>
      </c>
      <c r="H78" s="101"/>
      <c r="I78" s="11">
        <f t="shared" si="9"/>
        <v>0</v>
      </c>
      <c r="J78" s="7">
        <f t="shared" si="6"/>
        <v>0</v>
      </c>
      <c r="K78" s="8">
        <f t="shared" si="10"/>
        <v>0</v>
      </c>
      <c r="L78" s="56" t="e">
        <f t="shared" si="11"/>
        <v>#DIV/0!</v>
      </c>
    </row>
    <row r="79" spans="1:12" ht="16.5">
      <c r="A79" s="3">
        <v>77600</v>
      </c>
      <c r="B79" s="3"/>
      <c r="C79" s="13" t="s">
        <v>66</v>
      </c>
      <c r="D79" s="51">
        <v>11.11</v>
      </c>
      <c r="E79" s="90">
        <v>11.49</v>
      </c>
      <c r="F79" s="91">
        <f t="shared" si="7"/>
        <v>0.3800000000000008</v>
      </c>
      <c r="G79" s="92">
        <f t="shared" si="8"/>
        <v>0.034203420342034274</v>
      </c>
      <c r="H79" s="101"/>
      <c r="I79" s="11">
        <f t="shared" si="9"/>
        <v>0</v>
      </c>
      <c r="J79" s="7">
        <f t="shared" si="6"/>
        <v>0</v>
      </c>
      <c r="K79" s="8">
        <f t="shared" si="10"/>
        <v>0</v>
      </c>
      <c r="L79" s="56" t="e">
        <f t="shared" si="11"/>
        <v>#DIV/0!</v>
      </c>
    </row>
    <row r="80" spans="1:12" ht="16.5">
      <c r="A80" s="3">
        <v>77605</v>
      </c>
      <c r="B80" s="3"/>
      <c r="C80" s="13" t="s">
        <v>66</v>
      </c>
      <c r="D80" s="51">
        <v>20.17</v>
      </c>
      <c r="E80" s="97">
        <v>21.6</v>
      </c>
      <c r="F80" s="91">
        <f t="shared" si="7"/>
        <v>1.4299999999999997</v>
      </c>
      <c r="G80" s="92">
        <f t="shared" si="8"/>
        <v>0.0708973723351512</v>
      </c>
      <c r="H80" s="101"/>
      <c r="I80" s="11">
        <f t="shared" si="9"/>
        <v>0</v>
      </c>
      <c r="J80" s="7">
        <f t="shared" si="6"/>
        <v>0</v>
      </c>
      <c r="K80" s="8">
        <f t="shared" si="10"/>
        <v>0</v>
      </c>
      <c r="L80" s="56" t="e">
        <f t="shared" si="11"/>
        <v>#DIV/0!</v>
      </c>
    </row>
    <row r="81" spans="1:12" ht="16.5">
      <c r="A81" s="3">
        <v>77610</v>
      </c>
      <c r="B81" s="3"/>
      <c r="C81" s="13" t="s">
        <v>66</v>
      </c>
      <c r="D81" s="51">
        <v>27.85</v>
      </c>
      <c r="E81" s="90">
        <v>28.72</v>
      </c>
      <c r="F81" s="91">
        <f t="shared" si="7"/>
        <v>0.8699999999999974</v>
      </c>
      <c r="G81" s="92">
        <f t="shared" si="8"/>
        <v>0.031238779174147125</v>
      </c>
      <c r="H81" s="101"/>
      <c r="I81" s="11">
        <f t="shared" si="9"/>
        <v>0</v>
      </c>
      <c r="J81" s="7">
        <f t="shared" si="6"/>
        <v>0</v>
      </c>
      <c r="K81" s="8">
        <f t="shared" si="10"/>
        <v>0</v>
      </c>
      <c r="L81" s="56" t="e">
        <f t="shared" si="11"/>
        <v>#DIV/0!</v>
      </c>
    </row>
    <row r="82" spans="1:12" ht="16.5">
      <c r="A82" s="3">
        <v>77615</v>
      </c>
      <c r="B82" s="3"/>
      <c r="C82" s="13" t="s">
        <v>66</v>
      </c>
      <c r="D82" s="51">
        <v>27.86</v>
      </c>
      <c r="E82" s="90">
        <v>28.86</v>
      </c>
      <c r="F82" s="91">
        <f t="shared" si="7"/>
        <v>1</v>
      </c>
      <c r="G82" s="92">
        <f t="shared" si="8"/>
        <v>0.03589375448671931</v>
      </c>
      <c r="H82" s="101"/>
      <c r="I82" s="11">
        <f t="shared" si="9"/>
        <v>0</v>
      </c>
      <c r="J82" s="7">
        <f t="shared" si="6"/>
        <v>0</v>
      </c>
      <c r="K82" s="8">
        <f t="shared" si="10"/>
        <v>0</v>
      </c>
      <c r="L82" s="56" t="e">
        <f t="shared" si="11"/>
        <v>#DIV/0!</v>
      </c>
    </row>
    <row r="83" spans="1:12" ht="16.5">
      <c r="A83" s="3">
        <v>77750</v>
      </c>
      <c r="B83" s="3"/>
      <c r="C83" s="13" t="s">
        <v>67</v>
      </c>
      <c r="D83" s="51">
        <v>10.3</v>
      </c>
      <c r="E83" s="90">
        <v>10.55</v>
      </c>
      <c r="F83" s="91">
        <f t="shared" si="7"/>
        <v>0.25</v>
      </c>
      <c r="G83" s="92">
        <f t="shared" si="8"/>
        <v>0.024271844660194174</v>
      </c>
      <c r="H83" s="101"/>
      <c r="I83" s="11">
        <f t="shared" si="9"/>
        <v>0</v>
      </c>
      <c r="J83" s="7">
        <f t="shared" si="6"/>
        <v>0</v>
      </c>
      <c r="K83" s="8">
        <f t="shared" si="10"/>
        <v>0</v>
      </c>
      <c r="L83" s="56" t="e">
        <f t="shared" si="11"/>
        <v>#DIV/0!</v>
      </c>
    </row>
    <row r="84" spans="1:12" ht="16.5">
      <c r="A84" s="3">
        <v>77761</v>
      </c>
      <c r="B84" s="3"/>
      <c r="C84" s="13" t="s">
        <v>68</v>
      </c>
      <c r="D84" s="51">
        <v>10.81</v>
      </c>
      <c r="E84" s="90">
        <v>11.02</v>
      </c>
      <c r="F84" s="91">
        <f t="shared" si="7"/>
        <v>0.20999999999999908</v>
      </c>
      <c r="G84" s="92">
        <f t="shared" si="8"/>
        <v>0.019426456984273734</v>
      </c>
      <c r="H84" s="101"/>
      <c r="I84" s="11">
        <f t="shared" si="9"/>
        <v>0</v>
      </c>
      <c r="J84" s="7">
        <f t="shared" si="6"/>
        <v>0</v>
      </c>
      <c r="K84" s="8">
        <f t="shared" si="10"/>
        <v>0</v>
      </c>
      <c r="L84" s="56" t="e">
        <f t="shared" si="11"/>
        <v>#DIV/0!</v>
      </c>
    </row>
    <row r="85" spans="1:12" ht="16.5">
      <c r="A85" s="3">
        <v>77762</v>
      </c>
      <c r="B85" s="3"/>
      <c r="C85" s="13" t="s">
        <v>69</v>
      </c>
      <c r="D85" s="51">
        <v>14.31</v>
      </c>
      <c r="E85" s="90">
        <v>15.51</v>
      </c>
      <c r="F85" s="91">
        <f>E85-D85</f>
        <v>1.1999999999999993</v>
      </c>
      <c r="G85" s="92">
        <f>F85/D85</f>
        <v>0.08385744234800833</v>
      </c>
      <c r="H85" s="101"/>
      <c r="I85" s="11">
        <f>35.8228*D85*H85</f>
        <v>0</v>
      </c>
      <c r="J85" s="7">
        <f t="shared" si="6"/>
        <v>0</v>
      </c>
      <c r="K85" s="8">
        <f>+J85-I85</f>
        <v>0</v>
      </c>
      <c r="L85" s="56" t="e">
        <f>K85/I85</f>
        <v>#DIV/0!</v>
      </c>
    </row>
    <row r="86" spans="1:12" ht="16.5">
      <c r="A86" s="3">
        <v>77763</v>
      </c>
      <c r="B86" s="3"/>
      <c r="C86" s="13" t="s">
        <v>70</v>
      </c>
      <c r="D86" s="51">
        <v>20.3</v>
      </c>
      <c r="E86" s="90">
        <v>20.81</v>
      </c>
      <c r="F86" s="91">
        <f>E86-D86</f>
        <v>0.509999999999998</v>
      </c>
      <c r="G86" s="92">
        <f>F86/D86</f>
        <v>0.025123152709359508</v>
      </c>
      <c r="H86" s="101"/>
      <c r="I86" s="11">
        <f>35.8228*D86*H86</f>
        <v>0</v>
      </c>
      <c r="J86" s="7">
        <f t="shared" si="6"/>
        <v>0</v>
      </c>
      <c r="K86" s="8">
        <f>+J86-I86</f>
        <v>0</v>
      </c>
      <c r="L86" s="56" t="e">
        <f>K86/I86</f>
        <v>#DIV/0!</v>
      </c>
    </row>
    <row r="87" spans="1:12" ht="15">
      <c r="A87" s="14"/>
      <c r="B87" s="14"/>
      <c r="C87" s="55"/>
      <c r="D87" s="16" t="s">
        <v>113</v>
      </c>
      <c r="E87" s="78" t="s">
        <v>123</v>
      </c>
      <c r="F87" s="42" t="s">
        <v>124</v>
      </c>
      <c r="G87" s="42" t="s">
        <v>124</v>
      </c>
      <c r="H87" s="54" t="s">
        <v>125</v>
      </c>
      <c r="I87" s="16" t="s">
        <v>39</v>
      </c>
      <c r="J87" s="78" t="s">
        <v>39</v>
      </c>
      <c r="K87" s="42" t="s">
        <v>124</v>
      </c>
      <c r="L87" s="42" t="s">
        <v>124</v>
      </c>
    </row>
    <row r="88" spans="1:12" ht="15">
      <c r="A88" s="14"/>
      <c r="B88" s="14"/>
      <c r="C88" s="15"/>
      <c r="D88" s="16" t="s">
        <v>37</v>
      </c>
      <c r="E88" s="78" t="s">
        <v>37</v>
      </c>
      <c r="F88" s="78" t="s">
        <v>55</v>
      </c>
      <c r="G88" s="78" t="s">
        <v>56</v>
      </c>
      <c r="H88" s="40" t="s">
        <v>31</v>
      </c>
      <c r="I88" s="17" t="s">
        <v>114</v>
      </c>
      <c r="J88" s="80" t="s">
        <v>126</v>
      </c>
      <c r="K88" s="78" t="s">
        <v>41</v>
      </c>
      <c r="L88" s="78" t="s">
        <v>41</v>
      </c>
    </row>
    <row r="89" spans="1:12" ht="15">
      <c r="A89" s="14"/>
      <c r="B89" s="14"/>
      <c r="C89" s="15"/>
      <c r="D89" s="20" t="s">
        <v>36</v>
      </c>
      <c r="E89" s="79" t="s">
        <v>36</v>
      </c>
      <c r="F89" s="79" t="s">
        <v>38</v>
      </c>
      <c r="G89" s="79" t="s">
        <v>38</v>
      </c>
      <c r="H89" s="20" t="s">
        <v>32</v>
      </c>
      <c r="I89" s="20" t="s">
        <v>40</v>
      </c>
      <c r="J89" s="79" t="s">
        <v>40</v>
      </c>
      <c r="K89" s="79" t="s">
        <v>42</v>
      </c>
      <c r="L89" s="79" t="s">
        <v>107</v>
      </c>
    </row>
    <row r="90" spans="1:12" ht="16.5">
      <c r="A90" s="3">
        <v>77776</v>
      </c>
      <c r="B90" s="3"/>
      <c r="C90" s="13" t="s">
        <v>71</v>
      </c>
      <c r="D90" s="51">
        <v>12.14</v>
      </c>
      <c r="E90" s="97">
        <v>13.07</v>
      </c>
      <c r="F90" s="91">
        <f t="shared" si="7"/>
        <v>0.9299999999999997</v>
      </c>
      <c r="G90" s="92">
        <f t="shared" si="8"/>
        <v>0.07660626029654033</v>
      </c>
      <c r="H90" s="101"/>
      <c r="I90" s="5">
        <f t="shared" si="9"/>
        <v>0</v>
      </c>
      <c r="J90" s="6">
        <f aca="true" t="shared" si="12" ref="J90:J117">((35.8228*0.25)+(35.7997*0.75))*E90*H90</f>
        <v>0</v>
      </c>
      <c r="K90" s="63">
        <f t="shared" si="10"/>
        <v>0</v>
      </c>
      <c r="L90" s="56" t="e">
        <f t="shared" si="11"/>
        <v>#DIV/0!</v>
      </c>
    </row>
    <row r="91" spans="1:12" ht="16.5">
      <c r="A91" s="3">
        <v>77777</v>
      </c>
      <c r="B91" s="3"/>
      <c r="C91" s="13" t="s">
        <v>72</v>
      </c>
      <c r="D91" s="51">
        <v>16.38</v>
      </c>
      <c r="E91" s="97">
        <v>16.7</v>
      </c>
      <c r="F91" s="91">
        <f t="shared" si="7"/>
        <v>0.3200000000000003</v>
      </c>
      <c r="G91" s="92">
        <f t="shared" si="8"/>
        <v>0.019536019536019553</v>
      </c>
      <c r="H91" s="101"/>
      <c r="I91" s="11">
        <f t="shared" si="9"/>
        <v>0</v>
      </c>
      <c r="J91" s="7">
        <f t="shared" si="12"/>
        <v>0</v>
      </c>
      <c r="K91" s="8">
        <f t="shared" si="10"/>
        <v>0</v>
      </c>
      <c r="L91" s="56" t="e">
        <f t="shared" si="11"/>
        <v>#DIV/0!</v>
      </c>
    </row>
    <row r="92" spans="1:12" ht="16.5">
      <c r="A92" s="3">
        <v>77778</v>
      </c>
      <c r="B92" s="3"/>
      <c r="C92" s="13" t="s">
        <v>73</v>
      </c>
      <c r="D92" s="51">
        <v>24.33</v>
      </c>
      <c r="E92" s="97">
        <v>24.84</v>
      </c>
      <c r="F92" s="91">
        <f t="shared" si="7"/>
        <v>0.5100000000000016</v>
      </c>
      <c r="G92" s="92">
        <f t="shared" si="8"/>
        <v>0.020961775585696736</v>
      </c>
      <c r="H92" s="101"/>
      <c r="I92" s="11">
        <f>H927</f>
        <v>0</v>
      </c>
      <c r="J92" s="7">
        <f t="shared" si="12"/>
        <v>0</v>
      </c>
      <c r="K92" s="8">
        <f t="shared" si="10"/>
        <v>0</v>
      </c>
      <c r="L92" s="56" t="e">
        <f t="shared" si="11"/>
        <v>#DIV/0!</v>
      </c>
    </row>
    <row r="93" spans="1:12" ht="16.5">
      <c r="A93" s="3">
        <v>77778</v>
      </c>
      <c r="B93" s="3">
        <v>26</v>
      </c>
      <c r="C93" s="13" t="s">
        <v>105</v>
      </c>
      <c r="D93" s="51">
        <v>16.38</v>
      </c>
      <c r="E93" s="97">
        <v>16.59</v>
      </c>
      <c r="F93" s="91">
        <f t="shared" si="7"/>
        <v>0.21000000000000085</v>
      </c>
      <c r="G93" s="92">
        <f t="shared" si="8"/>
        <v>0.012820512820512874</v>
      </c>
      <c r="H93" s="101"/>
      <c r="I93" s="11">
        <f t="shared" si="9"/>
        <v>0</v>
      </c>
      <c r="J93" s="7">
        <f t="shared" si="12"/>
        <v>0</v>
      </c>
      <c r="K93" s="8">
        <f t="shared" si="10"/>
        <v>0</v>
      </c>
      <c r="L93" s="56" t="e">
        <f t="shared" si="11"/>
        <v>#DIV/0!</v>
      </c>
    </row>
    <row r="94" spans="1:12" ht="16.5">
      <c r="A94" s="3">
        <v>77785</v>
      </c>
      <c r="B94" s="3"/>
      <c r="C94" s="13" t="s">
        <v>57</v>
      </c>
      <c r="D94" s="51">
        <v>6.63</v>
      </c>
      <c r="E94" s="97">
        <v>6.82</v>
      </c>
      <c r="F94" s="91">
        <f aca="true" t="shared" si="13" ref="F94:F117">E94-D94</f>
        <v>0.1900000000000004</v>
      </c>
      <c r="G94" s="92">
        <f aca="true" t="shared" si="14" ref="G94:G117">F94/D94</f>
        <v>0.02865761689291107</v>
      </c>
      <c r="H94" s="101"/>
      <c r="I94" s="11">
        <f aca="true" t="shared" si="15" ref="I94:I117">35.8228*D94*H94</f>
        <v>0</v>
      </c>
      <c r="J94" s="7">
        <f t="shared" si="12"/>
        <v>0</v>
      </c>
      <c r="K94" s="8">
        <f aca="true" t="shared" si="16" ref="K94:K117">+J94-I94</f>
        <v>0</v>
      </c>
      <c r="L94" s="56" t="e">
        <f aca="true" t="shared" si="17" ref="L94:L117">K94/I94</f>
        <v>#DIV/0!</v>
      </c>
    </row>
    <row r="95" spans="1:12" ht="16.5">
      <c r="A95" s="3">
        <v>77786</v>
      </c>
      <c r="B95" s="3"/>
      <c r="C95" s="13" t="s">
        <v>58</v>
      </c>
      <c r="D95" s="51">
        <v>13.53</v>
      </c>
      <c r="E95" s="97">
        <v>13.95</v>
      </c>
      <c r="F95" s="91">
        <f t="shared" si="13"/>
        <v>0.41999999999999993</v>
      </c>
      <c r="G95" s="92">
        <f t="shared" si="14"/>
        <v>0.031042128603104208</v>
      </c>
      <c r="H95" s="101"/>
      <c r="I95" s="11">
        <f t="shared" si="15"/>
        <v>0</v>
      </c>
      <c r="J95" s="7">
        <f t="shared" si="12"/>
        <v>0</v>
      </c>
      <c r="K95" s="8">
        <f t="shared" si="16"/>
        <v>0</v>
      </c>
      <c r="L95" s="56" t="e">
        <f t="shared" si="17"/>
        <v>#DIV/0!</v>
      </c>
    </row>
    <row r="96" spans="1:12" ht="16.5">
      <c r="A96" s="3">
        <v>77787</v>
      </c>
      <c r="B96" s="3"/>
      <c r="C96" s="13" t="s">
        <v>59</v>
      </c>
      <c r="D96" s="51">
        <v>21.55</v>
      </c>
      <c r="E96" s="97">
        <v>22.27</v>
      </c>
      <c r="F96" s="91">
        <f t="shared" si="13"/>
        <v>0.7199999999999989</v>
      </c>
      <c r="G96" s="92">
        <f t="shared" si="14"/>
        <v>0.033410672853828254</v>
      </c>
      <c r="H96" s="101"/>
      <c r="I96" s="11">
        <f t="shared" si="15"/>
        <v>0</v>
      </c>
      <c r="J96" s="7">
        <f t="shared" si="12"/>
        <v>0</v>
      </c>
      <c r="K96" s="8">
        <f t="shared" si="16"/>
        <v>0</v>
      </c>
      <c r="L96" s="56" t="e">
        <f t="shared" si="17"/>
        <v>#DIV/0!</v>
      </c>
    </row>
    <row r="97" spans="1:12" ht="16.5">
      <c r="A97" s="3">
        <v>77789</v>
      </c>
      <c r="B97" s="3"/>
      <c r="C97" s="13" t="s">
        <v>74</v>
      </c>
      <c r="D97" s="51">
        <v>3.3</v>
      </c>
      <c r="E97" s="97">
        <v>3.39</v>
      </c>
      <c r="F97" s="91">
        <f t="shared" si="13"/>
        <v>0.0900000000000003</v>
      </c>
      <c r="G97" s="92">
        <f t="shared" si="14"/>
        <v>0.027272727272727365</v>
      </c>
      <c r="H97" s="101"/>
      <c r="I97" s="11">
        <f t="shared" si="15"/>
        <v>0</v>
      </c>
      <c r="J97" s="7">
        <f t="shared" si="12"/>
        <v>0</v>
      </c>
      <c r="K97" s="8">
        <f t="shared" si="16"/>
        <v>0</v>
      </c>
      <c r="L97" s="56" t="e">
        <f t="shared" si="17"/>
        <v>#DIV/0!</v>
      </c>
    </row>
    <row r="98" spans="1:12" ht="16.5">
      <c r="A98" s="3">
        <v>77790</v>
      </c>
      <c r="B98" s="3"/>
      <c r="C98" s="13" t="s">
        <v>61</v>
      </c>
      <c r="D98" s="51">
        <v>2.68</v>
      </c>
      <c r="E98" s="97">
        <v>2.76</v>
      </c>
      <c r="F98" s="91">
        <f t="shared" si="13"/>
        <v>0.07999999999999963</v>
      </c>
      <c r="G98" s="92">
        <f t="shared" si="14"/>
        <v>0.029850746268656577</v>
      </c>
      <c r="H98" s="101"/>
      <c r="I98" s="11">
        <f t="shared" si="15"/>
        <v>0</v>
      </c>
      <c r="J98" s="7">
        <f t="shared" si="12"/>
        <v>0</v>
      </c>
      <c r="K98" s="8">
        <f t="shared" si="16"/>
        <v>0</v>
      </c>
      <c r="L98" s="56" t="e">
        <f t="shared" si="17"/>
        <v>#DIV/0!</v>
      </c>
    </row>
    <row r="99" spans="1:12" ht="16.5">
      <c r="A99" s="3">
        <v>77790</v>
      </c>
      <c r="B99" s="3">
        <v>26</v>
      </c>
      <c r="C99" s="13" t="s">
        <v>48</v>
      </c>
      <c r="D99" s="51">
        <v>1.5</v>
      </c>
      <c r="E99" s="97">
        <v>1.53</v>
      </c>
      <c r="F99" s="91">
        <f t="shared" si="13"/>
        <v>0.030000000000000027</v>
      </c>
      <c r="G99" s="92">
        <f t="shared" si="14"/>
        <v>0.020000000000000018</v>
      </c>
      <c r="H99" s="101"/>
      <c r="I99" s="11">
        <f t="shared" si="15"/>
        <v>0</v>
      </c>
      <c r="J99" s="7">
        <f t="shared" si="12"/>
        <v>0</v>
      </c>
      <c r="K99" s="8">
        <f t="shared" si="16"/>
        <v>0</v>
      </c>
      <c r="L99" s="56" t="e">
        <f t="shared" si="17"/>
        <v>#DIV/0!</v>
      </c>
    </row>
    <row r="100" spans="1:12" ht="15">
      <c r="A100" s="3">
        <v>79101</v>
      </c>
      <c r="B100" s="3">
        <v>26</v>
      </c>
      <c r="C100" s="59" t="s">
        <v>115</v>
      </c>
      <c r="D100" s="51">
        <v>2.68</v>
      </c>
      <c r="E100" s="97">
        <v>2.7</v>
      </c>
      <c r="F100" s="91">
        <f t="shared" si="13"/>
        <v>0.020000000000000018</v>
      </c>
      <c r="G100" s="92">
        <f t="shared" si="14"/>
        <v>0.007462686567164185</v>
      </c>
      <c r="H100" s="101"/>
      <c r="I100" s="11">
        <f t="shared" si="15"/>
        <v>0</v>
      </c>
      <c r="J100" s="7">
        <f t="shared" si="12"/>
        <v>0</v>
      </c>
      <c r="K100" s="8">
        <f t="shared" si="16"/>
        <v>0</v>
      </c>
      <c r="L100" s="56" t="e">
        <f t="shared" si="17"/>
        <v>#DIV/0!</v>
      </c>
    </row>
    <row r="101" spans="1:12" ht="16.5">
      <c r="A101" s="36">
        <v>99202</v>
      </c>
      <c r="B101" s="21"/>
      <c r="C101" s="34" t="s">
        <v>79</v>
      </c>
      <c r="D101" s="51">
        <v>2.08</v>
      </c>
      <c r="E101" s="97">
        <v>2.09</v>
      </c>
      <c r="F101" s="91">
        <f t="shared" si="13"/>
        <v>0.009999999999999787</v>
      </c>
      <c r="G101" s="92">
        <f t="shared" si="14"/>
        <v>0.004807692307692205</v>
      </c>
      <c r="H101" s="101"/>
      <c r="I101" s="11">
        <f t="shared" si="15"/>
        <v>0</v>
      </c>
      <c r="J101" s="7">
        <f t="shared" si="12"/>
        <v>0</v>
      </c>
      <c r="K101" s="8">
        <f t="shared" si="16"/>
        <v>0</v>
      </c>
      <c r="L101" s="56" t="e">
        <f t="shared" si="17"/>
        <v>#DIV/0!</v>
      </c>
    </row>
    <row r="102" spans="1:12" ht="16.5">
      <c r="A102" s="36">
        <v>99203</v>
      </c>
      <c r="B102" s="33"/>
      <c r="C102" s="4" t="s">
        <v>79</v>
      </c>
      <c r="D102" s="51">
        <v>3.02</v>
      </c>
      <c r="E102" s="97">
        <v>3.03</v>
      </c>
      <c r="F102" s="91">
        <f t="shared" si="13"/>
        <v>0.009999999999999787</v>
      </c>
      <c r="G102" s="92">
        <f t="shared" si="14"/>
        <v>0.0033112582781456247</v>
      </c>
      <c r="H102" s="101"/>
      <c r="I102" s="11">
        <f t="shared" si="15"/>
        <v>0</v>
      </c>
      <c r="J102" s="7">
        <f t="shared" si="12"/>
        <v>0</v>
      </c>
      <c r="K102" s="8">
        <f t="shared" si="16"/>
        <v>0</v>
      </c>
      <c r="L102" s="56" t="e">
        <f t="shared" si="17"/>
        <v>#DIV/0!</v>
      </c>
    </row>
    <row r="103" spans="1:12" ht="16.5">
      <c r="A103" s="36">
        <v>99204</v>
      </c>
      <c r="B103" s="33"/>
      <c r="C103" s="34" t="s">
        <v>79</v>
      </c>
      <c r="D103" s="51">
        <v>4.64</v>
      </c>
      <c r="E103" s="97">
        <v>4.63</v>
      </c>
      <c r="F103" s="52">
        <f t="shared" si="13"/>
        <v>-0.009999999999999787</v>
      </c>
      <c r="G103" s="37">
        <f t="shared" si="14"/>
        <v>-0.0021551724137930574</v>
      </c>
      <c r="H103" s="101"/>
      <c r="I103" s="11">
        <f t="shared" si="15"/>
        <v>0</v>
      </c>
      <c r="J103" s="7">
        <f t="shared" si="12"/>
        <v>0</v>
      </c>
      <c r="K103" s="48">
        <f t="shared" si="16"/>
        <v>0</v>
      </c>
      <c r="L103" s="98" t="e">
        <f t="shared" si="17"/>
        <v>#DIV/0!</v>
      </c>
    </row>
    <row r="104" spans="1:12" ht="16.5">
      <c r="A104" s="36">
        <v>99205</v>
      </c>
      <c r="B104" s="33"/>
      <c r="C104" s="34" t="s">
        <v>79</v>
      </c>
      <c r="D104" s="51">
        <v>5.78</v>
      </c>
      <c r="E104" s="97">
        <v>5.82</v>
      </c>
      <c r="F104" s="91">
        <f t="shared" si="13"/>
        <v>0.040000000000000036</v>
      </c>
      <c r="G104" s="92">
        <f t="shared" si="14"/>
        <v>0.006920415224913501</v>
      </c>
      <c r="H104" s="101"/>
      <c r="I104" s="11">
        <f t="shared" si="15"/>
        <v>0</v>
      </c>
      <c r="J104" s="7">
        <f t="shared" si="12"/>
        <v>0</v>
      </c>
      <c r="K104" s="8">
        <f t="shared" si="16"/>
        <v>0</v>
      </c>
      <c r="L104" s="56" t="e">
        <f t="shared" si="17"/>
        <v>#DIV/0!</v>
      </c>
    </row>
    <row r="105" spans="1:12" ht="16.5">
      <c r="A105" s="36">
        <v>99212</v>
      </c>
      <c r="B105" s="33"/>
      <c r="C105" s="34" t="s">
        <v>80</v>
      </c>
      <c r="D105" s="51">
        <v>1.22</v>
      </c>
      <c r="E105" s="97">
        <v>1.22</v>
      </c>
      <c r="F105" s="91">
        <f t="shared" si="13"/>
        <v>0</v>
      </c>
      <c r="G105" s="92">
        <f t="shared" si="14"/>
        <v>0</v>
      </c>
      <c r="H105" s="101"/>
      <c r="I105" s="11">
        <f t="shared" si="15"/>
        <v>0</v>
      </c>
      <c r="J105" s="7">
        <f t="shared" si="12"/>
        <v>0</v>
      </c>
      <c r="K105" s="8">
        <f t="shared" si="16"/>
        <v>0</v>
      </c>
      <c r="L105" s="98" t="e">
        <f t="shared" si="17"/>
        <v>#DIV/0!</v>
      </c>
    </row>
    <row r="106" spans="1:12" ht="16.5">
      <c r="A106" s="36">
        <v>99213</v>
      </c>
      <c r="B106" s="33"/>
      <c r="C106" s="34" t="s">
        <v>80</v>
      </c>
      <c r="D106" s="51">
        <v>2.04</v>
      </c>
      <c r="E106" s="97">
        <v>2.05</v>
      </c>
      <c r="F106" s="91">
        <f t="shared" si="13"/>
        <v>0.009999999999999787</v>
      </c>
      <c r="G106" s="92">
        <f t="shared" si="14"/>
        <v>0.004901960784313621</v>
      </c>
      <c r="H106" s="101"/>
      <c r="I106" s="11">
        <f t="shared" si="15"/>
        <v>0</v>
      </c>
      <c r="J106" s="7">
        <f t="shared" si="12"/>
        <v>0</v>
      </c>
      <c r="K106" s="8">
        <f t="shared" si="16"/>
        <v>0</v>
      </c>
      <c r="L106" s="56" t="e">
        <f t="shared" si="17"/>
        <v>#DIV/0!</v>
      </c>
    </row>
    <row r="107" spans="1:12" ht="16.5">
      <c r="A107" s="36">
        <v>99214</v>
      </c>
      <c r="B107" s="33"/>
      <c r="C107" s="34" t="s">
        <v>80</v>
      </c>
      <c r="D107" s="51">
        <v>3.01</v>
      </c>
      <c r="E107" s="97">
        <v>3.02</v>
      </c>
      <c r="F107" s="91">
        <f t="shared" si="13"/>
        <v>0.010000000000000231</v>
      </c>
      <c r="G107" s="92">
        <f t="shared" si="14"/>
        <v>0.0033222591362127014</v>
      </c>
      <c r="H107" s="101"/>
      <c r="I107" s="11">
        <f t="shared" si="15"/>
        <v>0</v>
      </c>
      <c r="J107" s="7">
        <f t="shared" si="12"/>
        <v>0</v>
      </c>
      <c r="K107" s="8">
        <f t="shared" si="16"/>
        <v>0</v>
      </c>
      <c r="L107" s="56" t="e">
        <f t="shared" si="17"/>
        <v>#DIV/0!</v>
      </c>
    </row>
    <row r="108" spans="1:12" ht="16.5">
      <c r="A108" s="36">
        <v>99215</v>
      </c>
      <c r="B108" s="33"/>
      <c r="C108" s="4" t="s">
        <v>80</v>
      </c>
      <c r="D108" s="51">
        <v>4.03</v>
      </c>
      <c r="E108" s="97">
        <v>4.06</v>
      </c>
      <c r="F108" s="91">
        <f t="shared" si="13"/>
        <v>0.02999999999999936</v>
      </c>
      <c r="G108" s="92">
        <f t="shared" si="14"/>
        <v>0.007444168734491156</v>
      </c>
      <c r="H108" s="101"/>
      <c r="I108" s="11">
        <f t="shared" si="15"/>
        <v>0</v>
      </c>
      <c r="J108" s="7">
        <f t="shared" si="12"/>
        <v>0</v>
      </c>
      <c r="K108" s="8">
        <f t="shared" si="16"/>
        <v>0</v>
      </c>
      <c r="L108" s="56" t="e">
        <f t="shared" si="17"/>
        <v>#DIV/0!</v>
      </c>
    </row>
    <row r="109" spans="1:12" ht="16.5">
      <c r="A109" s="46">
        <v>99221</v>
      </c>
      <c r="B109" s="33"/>
      <c r="C109" s="13" t="s">
        <v>81</v>
      </c>
      <c r="D109" s="51">
        <v>2.85</v>
      </c>
      <c r="E109" s="97">
        <v>2.87</v>
      </c>
      <c r="F109" s="91">
        <f t="shared" si="13"/>
        <v>0.020000000000000018</v>
      </c>
      <c r="G109" s="92">
        <f t="shared" si="14"/>
        <v>0.007017543859649129</v>
      </c>
      <c r="H109" s="101"/>
      <c r="I109" s="11">
        <f t="shared" si="15"/>
        <v>0</v>
      </c>
      <c r="J109" s="7">
        <f t="shared" si="12"/>
        <v>0</v>
      </c>
      <c r="K109" s="8">
        <f t="shared" si="16"/>
        <v>0</v>
      </c>
      <c r="L109" s="56" t="e">
        <f t="shared" si="17"/>
        <v>#DIV/0!</v>
      </c>
    </row>
    <row r="110" spans="1:12" ht="16.5">
      <c r="A110" s="46">
        <v>99222</v>
      </c>
      <c r="B110" s="33"/>
      <c r="C110" s="13" t="s">
        <v>81</v>
      </c>
      <c r="D110" s="51">
        <v>3.87</v>
      </c>
      <c r="E110" s="97">
        <v>3.86</v>
      </c>
      <c r="F110" s="52">
        <f t="shared" si="13"/>
        <v>-0.010000000000000231</v>
      </c>
      <c r="G110" s="37">
        <f t="shared" si="14"/>
        <v>-0.002583979328165434</v>
      </c>
      <c r="H110" s="101"/>
      <c r="I110" s="11">
        <f t="shared" si="15"/>
        <v>0</v>
      </c>
      <c r="J110" s="7">
        <f t="shared" si="12"/>
        <v>0</v>
      </c>
      <c r="K110" s="48">
        <f t="shared" si="16"/>
        <v>0</v>
      </c>
      <c r="L110" s="98" t="e">
        <f t="shared" si="17"/>
        <v>#DIV/0!</v>
      </c>
    </row>
    <row r="111" spans="1:12" ht="16.5">
      <c r="A111" s="46">
        <v>99223</v>
      </c>
      <c r="B111" s="33"/>
      <c r="C111" s="13" t="s">
        <v>81</v>
      </c>
      <c r="D111" s="51">
        <v>5.7</v>
      </c>
      <c r="E111" s="97">
        <v>5.71</v>
      </c>
      <c r="F111" s="91">
        <f t="shared" si="13"/>
        <v>0.009999999999999787</v>
      </c>
      <c r="G111" s="92">
        <f t="shared" si="14"/>
        <v>0.0017543859649122432</v>
      </c>
      <c r="H111" s="101"/>
      <c r="I111" s="11">
        <f t="shared" si="15"/>
        <v>0</v>
      </c>
      <c r="J111" s="7">
        <f t="shared" si="12"/>
        <v>0</v>
      </c>
      <c r="K111" s="8">
        <f t="shared" si="16"/>
        <v>0</v>
      </c>
      <c r="L111" s="56" t="e">
        <f t="shared" si="17"/>
        <v>#DIV/0!</v>
      </c>
    </row>
    <row r="112" spans="1:12" ht="16.5">
      <c r="A112" s="46">
        <v>99231</v>
      </c>
      <c r="B112" s="33"/>
      <c r="C112" s="13" t="s">
        <v>82</v>
      </c>
      <c r="D112" s="51">
        <v>1.1</v>
      </c>
      <c r="E112" s="97">
        <v>1.1</v>
      </c>
      <c r="F112" s="91">
        <f t="shared" si="13"/>
        <v>0</v>
      </c>
      <c r="G112" s="92">
        <f t="shared" si="14"/>
        <v>0</v>
      </c>
      <c r="H112" s="101"/>
      <c r="I112" s="11">
        <f t="shared" si="15"/>
        <v>0</v>
      </c>
      <c r="J112" s="7">
        <f t="shared" si="12"/>
        <v>0</v>
      </c>
      <c r="K112" s="8">
        <f t="shared" si="16"/>
        <v>0</v>
      </c>
      <c r="L112" s="56" t="e">
        <f t="shared" si="17"/>
        <v>#DIV/0!</v>
      </c>
    </row>
    <row r="113" spans="1:12" ht="15">
      <c r="A113" s="46">
        <v>99354</v>
      </c>
      <c r="B113" s="33"/>
      <c r="C113" s="35" t="s">
        <v>83</v>
      </c>
      <c r="D113" s="51">
        <v>2.8</v>
      </c>
      <c r="E113" s="97">
        <v>2.8</v>
      </c>
      <c r="F113" s="91">
        <f t="shared" si="13"/>
        <v>0</v>
      </c>
      <c r="G113" s="92">
        <f t="shared" si="14"/>
        <v>0</v>
      </c>
      <c r="H113" s="101"/>
      <c r="I113" s="11">
        <f t="shared" si="15"/>
        <v>0</v>
      </c>
      <c r="J113" s="7">
        <f t="shared" si="12"/>
        <v>0</v>
      </c>
      <c r="K113" s="8">
        <f t="shared" si="16"/>
        <v>0</v>
      </c>
      <c r="L113" s="56" t="e">
        <f t="shared" si="17"/>
        <v>#DIV/0!</v>
      </c>
    </row>
    <row r="114" spans="1:12" ht="15">
      <c r="A114" s="36">
        <v>99358</v>
      </c>
      <c r="B114" s="33"/>
      <c r="C114" s="35" t="s">
        <v>84</v>
      </c>
      <c r="D114" s="51">
        <v>3.08</v>
      </c>
      <c r="E114" s="97">
        <v>3.07</v>
      </c>
      <c r="F114" s="52">
        <f t="shared" si="13"/>
        <v>-0.010000000000000231</v>
      </c>
      <c r="G114" s="37">
        <f t="shared" si="14"/>
        <v>-0.0032467532467533216</v>
      </c>
      <c r="H114" s="101"/>
      <c r="I114" s="11">
        <f t="shared" si="15"/>
        <v>0</v>
      </c>
      <c r="J114" s="7">
        <f t="shared" si="12"/>
        <v>0</v>
      </c>
      <c r="K114" s="8">
        <f t="shared" si="16"/>
        <v>0</v>
      </c>
      <c r="L114" s="98" t="e">
        <f t="shared" si="17"/>
        <v>#DIV/0!</v>
      </c>
    </row>
    <row r="115" spans="1:12" ht="15">
      <c r="A115" s="36">
        <v>99359</v>
      </c>
      <c r="B115" s="33"/>
      <c r="C115" s="35" t="s">
        <v>85</v>
      </c>
      <c r="D115" s="51">
        <v>1.49</v>
      </c>
      <c r="E115" s="97">
        <v>1.48</v>
      </c>
      <c r="F115" s="52">
        <f t="shared" si="13"/>
        <v>-0.010000000000000009</v>
      </c>
      <c r="G115" s="37">
        <f t="shared" si="14"/>
        <v>-0.00671140939597316</v>
      </c>
      <c r="H115" s="101"/>
      <c r="I115" s="11">
        <f t="shared" si="15"/>
        <v>0</v>
      </c>
      <c r="J115" s="7">
        <f t="shared" si="12"/>
        <v>0</v>
      </c>
      <c r="K115" s="8">
        <f t="shared" si="16"/>
        <v>0</v>
      </c>
      <c r="L115" s="98" t="e">
        <f t="shared" si="17"/>
        <v>#DIV/0!</v>
      </c>
    </row>
    <row r="116" spans="1:12" ht="15">
      <c r="A116" s="36">
        <v>99406</v>
      </c>
      <c r="B116" s="21"/>
      <c r="C116" s="35" t="s">
        <v>86</v>
      </c>
      <c r="D116" s="51">
        <v>0.39</v>
      </c>
      <c r="E116" s="97">
        <v>0.4</v>
      </c>
      <c r="F116" s="91">
        <f t="shared" si="13"/>
        <v>0.010000000000000009</v>
      </c>
      <c r="G116" s="92">
        <f t="shared" si="14"/>
        <v>0.025641025641025664</v>
      </c>
      <c r="H116" s="101"/>
      <c r="I116" s="11">
        <f t="shared" si="15"/>
        <v>0</v>
      </c>
      <c r="J116" s="7">
        <f t="shared" si="12"/>
        <v>0</v>
      </c>
      <c r="K116" s="8">
        <f t="shared" si="16"/>
        <v>0</v>
      </c>
      <c r="L116" s="56" t="e">
        <f t="shared" si="17"/>
        <v>#DIV/0!</v>
      </c>
    </row>
    <row r="117" spans="1:12" ht="15">
      <c r="A117" s="36">
        <v>99407</v>
      </c>
      <c r="B117" s="21"/>
      <c r="C117" s="35" t="s">
        <v>87</v>
      </c>
      <c r="D117" s="51">
        <v>0.77</v>
      </c>
      <c r="E117" s="97">
        <v>0.77</v>
      </c>
      <c r="F117" s="91">
        <f t="shared" si="13"/>
        <v>0</v>
      </c>
      <c r="G117" s="92">
        <f t="shared" si="14"/>
        <v>0</v>
      </c>
      <c r="H117" s="101"/>
      <c r="I117" s="11">
        <f t="shared" si="15"/>
        <v>0</v>
      </c>
      <c r="J117" s="7">
        <f t="shared" si="12"/>
        <v>0</v>
      </c>
      <c r="K117" s="8">
        <f t="shared" si="16"/>
        <v>0</v>
      </c>
      <c r="L117" s="56" t="e">
        <f t="shared" si="17"/>
        <v>#DIV/0!</v>
      </c>
    </row>
    <row r="118" spans="2:12" ht="16.5">
      <c r="B118" s="82"/>
      <c r="C118" s="83"/>
      <c r="D118" s="32"/>
      <c r="E118" s="62"/>
      <c r="F118" s="15"/>
      <c r="G118" s="24" t="s">
        <v>43</v>
      </c>
      <c r="H118" s="38">
        <f>SUM(H4:H117)</f>
        <v>0</v>
      </c>
      <c r="I118" s="47">
        <f>SUM(I4:I117)</f>
        <v>0</v>
      </c>
      <c r="J118" s="47">
        <f>SUM(J4:J117)</f>
        <v>0</v>
      </c>
      <c r="K118" s="102">
        <f>SUM(K4:K117)</f>
        <v>0</v>
      </c>
      <c r="L118" s="57"/>
    </row>
    <row r="119" spans="1:12" ht="16.5">
      <c r="A119" s="71" t="s">
        <v>129</v>
      </c>
      <c r="B119" s="72"/>
      <c r="C119" s="73"/>
      <c r="D119" s="85"/>
      <c r="E119" s="62"/>
      <c r="F119" s="15"/>
      <c r="G119" s="23"/>
      <c r="H119" s="24"/>
      <c r="I119" s="25"/>
      <c r="J119" s="25"/>
      <c r="K119" s="50"/>
      <c r="L119" s="41"/>
    </row>
    <row r="120" spans="1:12" ht="16.5">
      <c r="A120" s="86"/>
      <c r="B120" s="61"/>
      <c r="C120" s="61"/>
      <c r="D120" s="29"/>
      <c r="E120" s="29"/>
      <c r="F120" s="15"/>
      <c r="G120" s="23"/>
      <c r="H120" s="24"/>
      <c r="I120" s="25"/>
      <c r="J120" s="75" t="s">
        <v>121</v>
      </c>
      <c r="K120" s="103">
        <f>+J118-I118</f>
        <v>0</v>
      </c>
      <c r="L120" s="41"/>
    </row>
    <row r="121" spans="1:12" ht="16.5">
      <c r="A121" s="60" t="s">
        <v>108</v>
      </c>
      <c r="B121" s="61"/>
      <c r="C121" s="61"/>
      <c r="D121" s="29"/>
      <c r="E121" s="29"/>
      <c r="F121" s="15"/>
      <c r="G121" s="23"/>
      <c r="H121" s="24"/>
      <c r="I121" s="25"/>
      <c r="J121" s="75" t="s">
        <v>122</v>
      </c>
      <c r="K121" s="104" t="e">
        <f>K120/I118</f>
        <v>#DIV/0!</v>
      </c>
      <c r="L121" s="41"/>
    </row>
    <row r="122" spans="1:12" ht="16.5">
      <c r="A122" s="68" t="s">
        <v>136</v>
      </c>
      <c r="B122" s="70"/>
      <c r="C122" s="70"/>
      <c r="D122" s="53"/>
      <c r="E122" s="53"/>
      <c r="F122" s="53"/>
      <c r="G122" s="23"/>
      <c r="H122" s="24"/>
      <c r="I122" s="25"/>
      <c r="J122" s="26" t="s">
        <v>116</v>
      </c>
      <c r="K122" s="103">
        <f>2*K120</f>
        <v>0</v>
      </c>
      <c r="L122" s="41"/>
    </row>
    <row r="123" spans="1:12" ht="16.5">
      <c r="A123" s="77" t="s">
        <v>128</v>
      </c>
      <c r="B123" s="14"/>
      <c r="C123" s="14"/>
      <c r="D123" s="15"/>
      <c r="E123" s="15"/>
      <c r="F123" s="15"/>
      <c r="G123" s="23"/>
      <c r="H123" s="24"/>
      <c r="I123" s="25"/>
      <c r="L123" s="41"/>
    </row>
    <row r="124" spans="1:12" ht="16.5">
      <c r="A124" s="87" t="s">
        <v>130</v>
      </c>
      <c r="B124" s="69"/>
      <c r="C124" s="69"/>
      <c r="D124" s="29"/>
      <c r="E124" s="15"/>
      <c r="F124" s="15"/>
      <c r="G124" s="23"/>
      <c r="H124" s="24"/>
      <c r="I124" s="75" t="s">
        <v>120</v>
      </c>
      <c r="K124" s="109">
        <f>(K122*0.02)*-1</f>
        <v>0</v>
      </c>
      <c r="L124" s="41"/>
    </row>
    <row r="125" spans="1:12" ht="18">
      <c r="A125" s="87" t="s">
        <v>131</v>
      </c>
      <c r="B125" s="10"/>
      <c r="C125" s="10"/>
      <c r="D125" s="44"/>
      <c r="E125" s="44"/>
      <c r="F125" s="44"/>
      <c r="H125" s="64"/>
      <c r="I125" s="65"/>
      <c r="J125" s="76" t="s">
        <v>127</v>
      </c>
      <c r="K125" s="106">
        <f>+K122+K124</f>
        <v>0</v>
      </c>
      <c r="L125" s="110" t="e">
        <f>K125/(2*I118)</f>
        <v>#DIV/0!</v>
      </c>
    </row>
    <row r="126" spans="1:12" ht="16.5">
      <c r="A126" s="100" t="s">
        <v>132</v>
      </c>
      <c r="B126" s="43"/>
      <c r="C126" s="43"/>
      <c r="D126" s="84"/>
      <c r="E126" s="84"/>
      <c r="F126" s="44"/>
      <c r="G126" s="39"/>
      <c r="H126" s="64"/>
      <c r="I126" s="65"/>
      <c r="J126" s="45"/>
      <c r="K126" s="66"/>
      <c r="L126" s="67"/>
    </row>
    <row r="127" spans="1:12" ht="16.5">
      <c r="A127" s="100" t="s">
        <v>135</v>
      </c>
      <c r="B127" s="58"/>
      <c r="C127" s="58"/>
      <c r="D127" s="58"/>
      <c r="E127" s="43"/>
      <c r="F127" s="12"/>
      <c r="G127" s="39"/>
      <c r="H127" s="28"/>
      <c r="I127" s="28"/>
      <c r="J127" s="27"/>
      <c r="K127" s="27"/>
      <c r="L127" s="39"/>
    </row>
    <row r="128" spans="1:12" ht="16.5">
      <c r="A128" s="88" t="s">
        <v>133</v>
      </c>
      <c r="B128" s="1" t="s">
        <v>138</v>
      </c>
      <c r="C128" s="2"/>
      <c r="D128" s="2"/>
      <c r="E128" s="2"/>
      <c r="F128" s="27"/>
      <c r="G128" s="39"/>
      <c r="H128" s="39"/>
      <c r="I128" s="39"/>
      <c r="J128" s="39"/>
      <c r="K128" s="39"/>
      <c r="L128" s="39"/>
    </row>
    <row r="129" spans="1:12" ht="16.5">
      <c r="A129" s="94" t="s">
        <v>134</v>
      </c>
      <c r="B129" s="1"/>
      <c r="C129" s="2"/>
      <c r="D129" s="2"/>
      <c r="E129" s="89" t="s">
        <v>137</v>
      </c>
      <c r="F129" s="27"/>
      <c r="G129" s="39"/>
      <c r="H129" s="108"/>
      <c r="I129" s="107" t="s">
        <v>139</v>
      </c>
      <c r="J129" s="39"/>
      <c r="K129" s="81"/>
      <c r="L129" s="39"/>
    </row>
  </sheetData>
  <sheetProtection password="EA36" sheet="1"/>
  <printOptions/>
  <pageMargins left="1.2" right="0.7" top="0.75" bottom="0.3" header="0.4" footer="0.3"/>
  <pageSetup horizontalDpi="600" verticalDpi="600" orientation="landscape" scale="78" r:id="rId1"/>
  <headerFooter>
    <oddHeader xml:space="preserve">&amp;C&amp;14CY 2014-15 Part B FSC RVUs, with Estimated Financial Impact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pwilliams</dc:creator>
  <cp:keywords/>
  <dc:description/>
  <cp:lastModifiedBy> </cp:lastModifiedBy>
  <cp:lastPrinted>2014-07-07T23:48:28Z</cp:lastPrinted>
  <dcterms:created xsi:type="dcterms:W3CDTF">2008-08-15T19:27:13Z</dcterms:created>
  <dcterms:modified xsi:type="dcterms:W3CDTF">2014-07-08T00:01:52Z</dcterms:modified>
  <cp:category/>
  <cp:version/>
  <cp:contentType/>
  <cp:contentStatus/>
</cp:coreProperties>
</file>